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990"/>
  </bookViews>
  <sheets>
    <sheet name="定稿" sheetId="7" r:id="rId1"/>
    <sheet name="2019年计划表" sheetId="3" state="hidden" r:id="rId2"/>
  </sheets>
  <definedNames>
    <definedName name="_xlnm._FilterDatabase" localSheetId="0" hidden="1">定稿!$6:$1132</definedName>
    <definedName name="_xlnm.Print_Titles" localSheetId="0">定稿!$4:$5</definedName>
  </definedNames>
  <calcPr calcId="144525"/>
</workbook>
</file>

<file path=xl/sharedStrings.xml><?xml version="1.0" encoding="utf-8"?>
<sst xmlns="http://schemas.openxmlformats.org/spreadsheetml/2006/main" count="11278" uniqueCount="3650">
  <si>
    <t>附件4</t>
  </si>
  <si>
    <t>新田县2020年度统筹整合使用财政涉农资金项目计划明细表</t>
  </si>
  <si>
    <t>编制单位：县扶贫办、县整合办                                          2020年3月30日                                                   单位：万元</t>
  </si>
  <si>
    <t>序号</t>
  </si>
  <si>
    <t>项目名称</t>
  </si>
  <si>
    <t>建设任务</t>
  </si>
  <si>
    <t>实施地点</t>
  </si>
  <si>
    <t>补助标准</t>
  </si>
  <si>
    <t>资金
规模</t>
  </si>
  <si>
    <t>筹资方式</t>
  </si>
  <si>
    <t>绩效目标
（进度计划）</t>
  </si>
  <si>
    <t>时间进度(起止)</t>
  </si>
  <si>
    <t>责任单位</t>
  </si>
  <si>
    <t>乡镇</t>
  </si>
  <si>
    <t>行政村
（社区）</t>
  </si>
  <si>
    <t>中央省市县</t>
  </si>
  <si>
    <t>金额</t>
  </si>
  <si>
    <t>计划开工时间</t>
  </si>
  <si>
    <t>计划完工时间</t>
  </si>
  <si>
    <t>项目主管单位</t>
  </si>
  <si>
    <t>项目组织
实施单位</t>
  </si>
  <si>
    <t>总    计</t>
  </si>
  <si>
    <t>一</t>
  </si>
  <si>
    <t>农业生产发展合计</t>
  </si>
  <si>
    <t>（一）</t>
  </si>
  <si>
    <t>村级合作社直接帮扶产业项目小计</t>
  </si>
  <si>
    <t>乡镇政府</t>
  </si>
  <si>
    <t>村级合作社直接帮扶贫困户发展生产奖励补助</t>
  </si>
  <si>
    <t>种植水稻烤烟玉米等3400亩，养殖鸡鸭鹅兔狗15000只，养殖猪牛羊800头等</t>
  </si>
  <si>
    <t>龙泉镇</t>
  </si>
  <si>
    <t>石甑源等38个村（社区）</t>
  </si>
  <si>
    <t>1、种植业，水田、旱土农作物按100-400元/亩补助；2、养殖业，养鸡、鸭补助500元/户以内，养猪、羊补助200元/头以内，养牛补助400元/头以内。</t>
  </si>
  <si>
    <t>中央</t>
  </si>
  <si>
    <t>直接帮扶2300户贫困户，增收340万元</t>
  </si>
  <si>
    <t>2020.3.</t>
  </si>
  <si>
    <t>2020.7.</t>
  </si>
  <si>
    <t>龙泉镇政府</t>
  </si>
  <si>
    <t>石曾源等38个村（社区）委</t>
  </si>
  <si>
    <t>种植水稻烤烟玉米等2400亩，养殖鸡鸭鹅兔狗5000只，养殖猪牛羊300头等</t>
  </si>
  <si>
    <t>金陵镇</t>
  </si>
  <si>
    <t>下户、莲花塘等14个村</t>
  </si>
  <si>
    <t>直接帮扶2855名贫困人口，增收120万元</t>
  </si>
  <si>
    <t>金陵镇政府</t>
  </si>
  <si>
    <t>下户等14个村委</t>
  </si>
  <si>
    <t>扶持有劳动能力的贫困户发展生产，种植水稻水果辣椒玉米2300亩，养殖鸡鸭鹅兔狗等6000只，养殖猪牛羊等3000头等。</t>
  </si>
  <si>
    <t>门楼下乡</t>
  </si>
  <si>
    <t>门楼下村、上里源村等13个村。</t>
  </si>
  <si>
    <t>直接帮扶3846名贫困人口，增收85万元</t>
  </si>
  <si>
    <t>门楼下乡政府</t>
  </si>
  <si>
    <t>门楼下村等13个村委</t>
  </si>
  <si>
    <t>骥村镇</t>
  </si>
  <si>
    <t>黄公塘、贺家等14个村</t>
  </si>
  <si>
    <t>2020.7</t>
  </si>
  <si>
    <t>骥村镇政府</t>
  </si>
  <si>
    <t>黄公塘等14个村委</t>
  </si>
  <si>
    <t>种植水稻烤烟26000亩，蔬菜水果2000亩，养殖鸡鸭鹅兔猪狗80000只，羊牛2000头等</t>
  </si>
  <si>
    <t>枧头镇</t>
  </si>
  <si>
    <t>马场岭村、周家山村等27个村</t>
  </si>
  <si>
    <t>直接帮扶10828名贫困人口，增收200万元</t>
  </si>
  <si>
    <t>枧头镇政府</t>
  </si>
  <si>
    <t>马场岭等27个村委</t>
  </si>
  <si>
    <t>种植水稻烤烟辣椒玉米等2300亩，养殖鸡鸭鹅兔狗2000只，养殖猪牛羊300头等</t>
  </si>
  <si>
    <t>金盆镇</t>
  </si>
  <si>
    <t>徐家、徐家铺等17个村</t>
  </si>
  <si>
    <t>直接帮扶2451名贫困人口，增收100万元</t>
  </si>
  <si>
    <t>金盆镇政府</t>
  </si>
  <si>
    <t>徐家等17个村委</t>
  </si>
  <si>
    <t>石羊镇</t>
  </si>
  <si>
    <t>地头、宋家等21个村</t>
  </si>
  <si>
    <t>直接帮扶5892名贫困人口，增收140万元</t>
  </si>
  <si>
    <t>石羊镇政府</t>
  </si>
  <si>
    <t>地头等21个村委</t>
  </si>
  <si>
    <t>种植水稻烤烟水果等8000亩，养殖鸡鸭鹅兔狗2000只，养殖猪牛羊400头等</t>
  </si>
  <si>
    <t>三井镇</t>
  </si>
  <si>
    <t>山下、唐家等22个村</t>
  </si>
  <si>
    <t>直接帮扶1500名贫困人口，增收180万元</t>
  </si>
  <si>
    <t>三井镇政府</t>
  </si>
  <si>
    <t>大山铺等22个村委</t>
  </si>
  <si>
    <t>种植水稻烤烟辣椒玉米等25000亩，养殖鸡鸭鹅兔狗2000只，养殖猪牛羊1500头等</t>
  </si>
  <si>
    <t>新圩镇</t>
  </si>
  <si>
    <t>万年村、梧村等20个村</t>
  </si>
  <si>
    <t>直接帮扶2351名贫困人口，增收100万元</t>
  </si>
  <si>
    <t>新圩镇政府</t>
  </si>
  <si>
    <t>道塘等20个村委</t>
  </si>
  <si>
    <t>陶岭镇</t>
  </si>
  <si>
    <t>大坪村、周家、洪仁、牛塘等15个村</t>
  </si>
  <si>
    <t>陶岭镇政府</t>
  </si>
  <si>
    <t>牛塘等15个村委</t>
  </si>
  <si>
    <t>种植水稻烤烟辣椒玉米等2500亩，养殖鸡鸭鹅兔狗2200只，养殖猪牛羊300头等</t>
  </si>
  <si>
    <t>新隆镇</t>
  </si>
  <si>
    <t>龙会寺、侯桥等11个村</t>
  </si>
  <si>
    <t>扶持贫困户2880户，增收120万元以上。</t>
  </si>
  <si>
    <t>新隆镇政府</t>
  </si>
  <si>
    <t>坪洞等11个村委</t>
  </si>
  <si>
    <t>种植水稻烤烟辣椒玉米等5600亩，养殖鸡鸭鹅兔狗10000只，养殖猪牛羊400头等</t>
  </si>
  <si>
    <t>大坪塘镇</t>
  </si>
  <si>
    <t>龙溪、知市坪等17个村</t>
  </si>
  <si>
    <t>直接帮扶3836名贫困人口，增收360万元</t>
  </si>
  <si>
    <t>大坪塘镇政府</t>
  </si>
  <si>
    <t>龙溪等17个村委</t>
  </si>
  <si>
    <t>（二）</t>
  </si>
  <si>
    <t>扶贫小额贷款贴息</t>
  </si>
  <si>
    <t>扶贫办</t>
  </si>
  <si>
    <t>全县贫困户扶贫小额贷款贴息</t>
  </si>
  <si>
    <t>小额扶贫贷款240户720人7000万元贴息</t>
  </si>
  <si>
    <t>龙泉镇等12个乡镇</t>
  </si>
  <si>
    <t>石甑源等村</t>
  </si>
  <si>
    <t>贴息利率4.75%</t>
  </si>
  <si>
    <t>直接受益720人</t>
  </si>
  <si>
    <t>2020.4.</t>
  </si>
  <si>
    <t>2020.12.</t>
  </si>
  <si>
    <t>（三）</t>
  </si>
  <si>
    <t>“一县一特”现代农业产业园及高标准农田建设项目</t>
  </si>
  <si>
    <t>农业农村局</t>
  </si>
  <si>
    <t>黄沙溪产业园提质
改造项目</t>
  </si>
  <si>
    <t>园区道路护坡500m、山塘改造4口、集水池建设等</t>
  </si>
  <si>
    <t>黄沙溪村</t>
  </si>
  <si>
    <t>砼83元/平方，砌石350元/m3，土方14元/m3，模板45元/m2</t>
  </si>
  <si>
    <t>带动贫困人口
50人就业</t>
  </si>
  <si>
    <t>大山铺水果、药材产业园提质改造项目</t>
  </si>
  <si>
    <t>园区道路3km、供水设施改造2处、低压线路建设1km</t>
  </si>
  <si>
    <t>大山铺村</t>
  </si>
  <si>
    <t>种植水果、药材100
0亩，带动贫困人口60人就业</t>
  </si>
  <si>
    <t>茂家农业产业园提
质改造项目</t>
  </si>
  <si>
    <t>蓄水工程5口、渠道配套1.5km、机耕道2km、土地平整300亩、栏架建设300m、电排1处、水井1口</t>
  </si>
  <si>
    <t>茂家、
杨柳塘等</t>
  </si>
  <si>
    <t>建设高标准农田500
亩，带动贫困人口85
人就业</t>
  </si>
  <si>
    <t>潭田农业产业园提质改造项目</t>
  </si>
  <si>
    <t>喷灌400亩，道路
修建2km、电排新建、渠道1.2km，道路硬化2km等</t>
  </si>
  <si>
    <t>潭田村</t>
  </si>
  <si>
    <t>建设高标准农田600
亩，带动贫困人口35人就业。</t>
  </si>
  <si>
    <t>乌下产业园提质改造项目</t>
  </si>
  <si>
    <t>渠道配套800m、机耕道建设800m、大棚新建30个、山塘维修2口</t>
  </si>
  <si>
    <t>乌下村</t>
  </si>
  <si>
    <t>建设高标准农田400亩，带动贫困人口30人就业</t>
  </si>
  <si>
    <t>野乐农业产业园项
目建设</t>
  </si>
  <si>
    <t>园区道路配套2.4km、供水设施建设2处、山塘新建1口、渠道建设700m等</t>
  </si>
  <si>
    <t>野乐村</t>
  </si>
  <si>
    <t>种植优质水果1000亩，种植水稻400亩，带动贫困人口40人就业。</t>
  </si>
  <si>
    <t>山水塘水果产业园建设</t>
  </si>
  <si>
    <t>山田湾村山水塘自然村产业园项目工程量：1、道路硬化长2公里，2、机耕道长1200米，机耕道铺砂长1000米，3、蓄水池2个，机房2个，水塔3个，水管长约500米，4、柴油机组2台套，5、水渠3条长约1500米</t>
  </si>
  <si>
    <t>山田湾村</t>
  </si>
  <si>
    <t>种植红心柚、柑橘、枳壳500亩，30名贫困人口受益</t>
  </si>
  <si>
    <t>三井大豆产业园建设项目</t>
  </si>
  <si>
    <t>机耕道建设3.5km、渠道配套2.6km</t>
  </si>
  <si>
    <t>平乐脚、
长丰村</t>
  </si>
  <si>
    <t>种植大豆300亩，25名贫困人口受益</t>
  </si>
  <si>
    <t>骥村陆家产业园项目</t>
  </si>
  <si>
    <t>机耕道改造1.5km，渠道2km，人行步道800m，冷库建设等</t>
  </si>
  <si>
    <t>陆家</t>
  </si>
  <si>
    <t>种植蔬菜500亩，带动贫困人口45人就业</t>
  </si>
  <si>
    <t>金盆大豆产业园项目</t>
  </si>
  <si>
    <t>道路改造3km，渠道配套1km等</t>
  </si>
  <si>
    <t xml:space="preserve">河山岩
</t>
  </si>
  <si>
    <t>种植大豆600亩，带动贫困人口35人就业</t>
  </si>
  <si>
    <t>金盆柑桔产业园项目</t>
  </si>
  <si>
    <t>道路硬化3km，机耕道整修2km</t>
  </si>
  <si>
    <t>李进、徐家</t>
  </si>
  <si>
    <t>种植柑橘800亩,带动贫困人口50人就业</t>
  </si>
  <si>
    <t>骥村肥源农业产业园项目</t>
  </si>
  <si>
    <t>道路建设2.7km，渠道配套2km、人行道2km等</t>
  </si>
  <si>
    <t>肥源村</t>
  </si>
  <si>
    <t>种植优质水稻500亩、种植水果300亩，带动贫困人口26人就业</t>
  </si>
  <si>
    <t>大坪塘千山产业园项目</t>
  </si>
  <si>
    <t>道路建设3km、山塘新建1口、供水设施建设等</t>
  </si>
  <si>
    <t>大坪塘</t>
  </si>
  <si>
    <t>龙溪、
冷水塘、
知市坪等村</t>
  </si>
  <si>
    <t>种植柑桔500亩、茶叶500亩、油茶1000亩、食用菌12个大棚、生猪养殖6000头，带动贫困人口130人就业</t>
  </si>
  <si>
    <t>新田县高标准农田
建设项目</t>
  </si>
  <si>
    <t>道路、渠道配套、土地平整、山塘、节水灌溉等</t>
  </si>
  <si>
    <t>陶岭、石羊
、新圩、金陵、龙泉、枧头等乡镇</t>
  </si>
  <si>
    <t>大坪、李家、东山岭、楼下、上马塘、上富、文明、
夏源、田头、塘罗、秀岗、
梧村、双溪岭、潭田、青山脚、岗上、挂兰、胡志良、马鞍塘、永新、大塘背、水楼脚等村</t>
  </si>
  <si>
    <t>1600元/亩</t>
  </si>
  <si>
    <t>建设高标准农田1.8万亩，受益贫困人口554人</t>
  </si>
  <si>
    <t>（四）</t>
  </si>
  <si>
    <t>新型经营主体及贫困村产业合作社委托帮扶（十百千万工程）</t>
  </si>
  <si>
    <t>黄沙溪种植</t>
  </si>
  <si>
    <t>种植食用菌8万筒。</t>
  </si>
  <si>
    <t>0.5元/筒</t>
  </si>
  <si>
    <t xml:space="preserve">中央 </t>
  </si>
  <si>
    <t>带动贫困户6户以上，年增收12万元。</t>
  </si>
  <si>
    <t>新田县汇丰种养专业合作社</t>
  </si>
  <si>
    <t>石门头种植</t>
  </si>
  <si>
    <t>种植油茶280亩，国外松700亩。</t>
  </si>
  <si>
    <t>石门头村</t>
  </si>
  <si>
    <t>40元/亩</t>
  </si>
  <si>
    <t>带动贫困户10户以上，年增收18万元左右。</t>
  </si>
  <si>
    <t>湘新种养殖专业合作社</t>
  </si>
  <si>
    <t>唐家村药材种植</t>
  </si>
  <si>
    <t>枳壳药材基地800余亩。</t>
  </si>
  <si>
    <t>唐家村</t>
  </si>
  <si>
    <t>50元/亩</t>
  </si>
  <si>
    <t>带动贫困户15户以上，年增收20万元。</t>
  </si>
  <si>
    <t>新田县硒谷农业有限公司</t>
  </si>
  <si>
    <t>大观堡村红薯加工</t>
  </si>
  <si>
    <t>新建云雾薯储存窖</t>
  </si>
  <si>
    <t>大观堡村</t>
  </si>
  <si>
    <t>2万元/座</t>
  </si>
  <si>
    <t>带动贫困户56户，年增收20万以上。</t>
  </si>
  <si>
    <t>枧头镇大观堡村种养殖专业合作社</t>
  </si>
  <si>
    <t>三井居委会种养殖</t>
  </si>
  <si>
    <t>种植食用菌7万筒，甲鱼养殖基地80亩。</t>
  </si>
  <si>
    <t>三井居委会</t>
  </si>
  <si>
    <t>0.71元/筒</t>
  </si>
  <si>
    <t>带动贫困户10户以上，年增收15万元。</t>
  </si>
  <si>
    <t>三井绿东种养专业合作社</t>
  </si>
  <si>
    <t>竹林坪村养殖</t>
  </si>
  <si>
    <t>年出栏鸡、鸭3万羽，牛20头。</t>
  </si>
  <si>
    <t>竹林坪村</t>
  </si>
  <si>
    <t>2.33元/羽</t>
  </si>
  <si>
    <t>带动贫困户10户以上，年增收20万元。</t>
  </si>
  <si>
    <t>新田县凤源种养农民专业合作社</t>
  </si>
  <si>
    <t>五柳塘村种植</t>
  </si>
  <si>
    <t>烟稻轮作200亩、蔬菜25亩。</t>
  </si>
  <si>
    <t>五柳塘村</t>
  </si>
  <si>
    <t>222元/亩</t>
  </si>
  <si>
    <t>带动贫困户12户以上，年增收15万元。</t>
  </si>
  <si>
    <t>太顺种养专业合作社</t>
  </si>
  <si>
    <t>楂源村养殖</t>
  </si>
  <si>
    <t>豪猪养殖500头。</t>
  </si>
  <si>
    <t>楂源村</t>
  </si>
  <si>
    <t>160元/头</t>
  </si>
  <si>
    <t>带动贫困户10户以上，年增收30万以上。</t>
  </si>
  <si>
    <t>韩都豪猪繁养科技有限公司</t>
  </si>
  <si>
    <t>星塘村药材种植</t>
  </si>
  <si>
    <t>订单种植颠茄1000亩。</t>
  </si>
  <si>
    <t>星塘等村</t>
  </si>
  <si>
    <t>100元/亩</t>
  </si>
  <si>
    <t>带动贫困户20户以上年增收20万元。</t>
  </si>
  <si>
    <t>三利中药材种植专业合作社</t>
  </si>
  <si>
    <t>黄家舍村种植</t>
  </si>
  <si>
    <t>黑木耳种植10万筒</t>
  </si>
  <si>
    <t>黄家舍村</t>
  </si>
  <si>
    <t>0.4元/筒</t>
  </si>
  <si>
    <t>带动贫困户8户以上，年增收16万元。</t>
  </si>
  <si>
    <t>欣盛种养殖合作社</t>
  </si>
  <si>
    <t>下塘窝村种植</t>
  </si>
  <si>
    <t>烤烟100亩，药材100亩。</t>
  </si>
  <si>
    <t>下塘窝村</t>
  </si>
  <si>
    <t>200元/亩</t>
  </si>
  <si>
    <t>带动贫困户10户以上，年增收6万左右。</t>
  </si>
  <si>
    <t>下塘窝村新源农场</t>
  </si>
  <si>
    <t>李郁村种植</t>
  </si>
  <si>
    <t>种植油茶400亩。</t>
  </si>
  <si>
    <t>李郁村</t>
  </si>
  <si>
    <t>带动贫困户20户以上年收15万元。</t>
  </si>
  <si>
    <t xml:space="preserve"> 百家福种养殖合作社</t>
  </si>
  <si>
    <t>草坪村种植</t>
  </si>
  <si>
    <t>种植油茶500亩、药材350亩。</t>
  </si>
  <si>
    <t>草坪村</t>
  </si>
  <si>
    <t>47元/亩</t>
  </si>
  <si>
    <t>带动贫困户26户以上，年增收30万元。</t>
  </si>
  <si>
    <t>新田县东旺农业发展有限公司</t>
  </si>
  <si>
    <t>社门口村种植</t>
  </si>
  <si>
    <t>种植钩藤500亩。</t>
  </si>
  <si>
    <t>社门口村</t>
  </si>
  <si>
    <t>60元/亩</t>
  </si>
  <si>
    <t>带动贫困户20户，年增收20万元。</t>
  </si>
  <si>
    <t>新田县恒旺种养专业合作社</t>
  </si>
  <si>
    <t>三占塘村种植</t>
  </si>
  <si>
    <t>水稻400亩。</t>
  </si>
  <si>
    <t>三占塘村</t>
  </si>
  <si>
    <t>带动贫困户10户左右，年增收10万元</t>
  </si>
  <si>
    <t>新田县宏旺菌业开发专业合作社</t>
  </si>
  <si>
    <t>大冲村养殖</t>
  </si>
  <si>
    <t>年出栏牲猪1000头。</t>
  </si>
  <si>
    <t>大冲村</t>
  </si>
  <si>
    <t>50元/头</t>
  </si>
  <si>
    <t>带动贫困户6户，年增收8万元。</t>
  </si>
  <si>
    <t>兴旺合作社</t>
  </si>
  <si>
    <t>大凤头村养殖</t>
  </si>
  <si>
    <t>养殖场路面硬化400m2、养殖棚改造等</t>
  </si>
  <si>
    <t>大凤头村</t>
  </si>
  <si>
    <t>5万元/处</t>
  </si>
  <si>
    <t>带动贫困户6户以上。年增收15左右。</t>
  </si>
  <si>
    <t>大坪塘大凤头夏胜种植养殖专业合作社</t>
  </si>
  <si>
    <t>贺家村种养殖</t>
  </si>
  <si>
    <t>养牛40头，土地流转种植红薯、玉米等。</t>
  </si>
  <si>
    <t>贺家村</t>
  </si>
  <si>
    <t>2500元/头</t>
  </si>
  <si>
    <t>带动贫困户12户，年增收20万元。</t>
  </si>
  <si>
    <t>康源生态种养专业合作社</t>
  </si>
  <si>
    <t>塘罗村种植</t>
  </si>
  <si>
    <t>烟稻轮作100亩。</t>
  </si>
  <si>
    <t>塘罗村</t>
  </si>
  <si>
    <t>300元/亩</t>
  </si>
  <si>
    <t>带动贫困户10户以上。年增收8万元。</t>
  </si>
  <si>
    <t>新田县柏茂种养专业合作社</t>
  </si>
  <si>
    <t>徐家村种植</t>
  </si>
  <si>
    <t>沃柑380亩。</t>
  </si>
  <si>
    <t>徐家村</t>
  </si>
  <si>
    <t>263元/亩</t>
  </si>
  <si>
    <t>带动贫困户10户以上，年增收20万以上。</t>
  </si>
  <si>
    <t>湖南兴田农业开发有限公司</t>
  </si>
  <si>
    <t>长峰村种植</t>
  </si>
  <si>
    <t>烟稻轮作200亩。</t>
  </si>
  <si>
    <t>长峰村</t>
  </si>
  <si>
    <t>带动贫困户10户以上，年增收18万元。</t>
  </si>
  <si>
    <t>新田县高峰种养殖专业合作社</t>
  </si>
  <si>
    <t>云溪欧家村养殖</t>
  </si>
  <si>
    <t>年出栏牲猪2000头。</t>
  </si>
  <si>
    <t>云溪欧家村</t>
  </si>
  <si>
    <t>20元/头</t>
  </si>
  <si>
    <t>带动贫困户6户 以上，年增收15万元。村集体增收5万元。</t>
  </si>
  <si>
    <t>新田县聚宝种养专业合作社</t>
  </si>
  <si>
    <t>黄沙溪村种植</t>
  </si>
  <si>
    <t>蔬菜50亩，水稻60亩。</t>
  </si>
  <si>
    <t>272元/亩</t>
  </si>
  <si>
    <t>带动贫困户6户以上年增收10万元。</t>
  </si>
  <si>
    <t>兆丰蔬果种植专业合作社</t>
  </si>
  <si>
    <t>定家村种植</t>
  </si>
  <si>
    <t>沃柑种植200亩。</t>
  </si>
  <si>
    <t>定家村</t>
  </si>
  <si>
    <t>500元/亩</t>
  </si>
  <si>
    <t>带动贫困户20余户，年增收20万元</t>
  </si>
  <si>
    <t>绿明种养专业合作社</t>
  </si>
  <si>
    <t>豪山村种植</t>
  </si>
  <si>
    <t>烟稻轮作300亩，蔬菜40亩。</t>
  </si>
  <si>
    <t>豪山村</t>
  </si>
  <si>
    <t>118元/亩</t>
  </si>
  <si>
    <t>带动贫困户6户以上，年增收18万元</t>
  </si>
  <si>
    <t>枧头镇豪山刘高学家庭农场</t>
  </si>
  <si>
    <t>星塘村养殖</t>
  </si>
  <si>
    <t>年出栏金凤麻鸡3万羽。</t>
  </si>
  <si>
    <t>星塘村</t>
  </si>
  <si>
    <t>2元/羽</t>
  </si>
  <si>
    <t>带动贫困户18户以上，户增收3800元。</t>
  </si>
  <si>
    <t>亿华农业发展有限公司</t>
  </si>
  <si>
    <t>泥塘村种植</t>
  </si>
  <si>
    <t>楠竹1000亩，水果10亩。</t>
  </si>
  <si>
    <t>泥塘村</t>
  </si>
  <si>
    <t>0.13元/筒</t>
  </si>
  <si>
    <t>带动贫困户8户以上，年增收15万。</t>
  </si>
  <si>
    <t>万山种植专业合作社</t>
  </si>
  <si>
    <t>龙溪村白茶种植</t>
  </si>
  <si>
    <t>白茶种植300亩。</t>
  </si>
  <si>
    <t>龙溪村</t>
  </si>
  <si>
    <t>167元/亩</t>
  </si>
  <si>
    <t>带动贫困12户以上，年增收20万元。</t>
  </si>
  <si>
    <t>新田县小湖专业合作社</t>
  </si>
  <si>
    <t>龙井塘村种植</t>
  </si>
  <si>
    <t>水果种植50亩</t>
  </si>
  <si>
    <t>龙井塘村</t>
  </si>
  <si>
    <t>2500元/亩</t>
  </si>
  <si>
    <t>带动贫困户6户以上。</t>
  </si>
  <si>
    <t>新田县坦湖种养专业合作社</t>
  </si>
  <si>
    <t>乌下村养殖</t>
  </si>
  <si>
    <t>年出栏牲猪4000头。</t>
  </si>
  <si>
    <t>7.5元/头</t>
  </si>
  <si>
    <t>带动贫困户18户以上，户增收5000元。</t>
  </si>
  <si>
    <t>联发种养专业合作社</t>
  </si>
  <si>
    <t>仓下坠村</t>
  </si>
  <si>
    <t>休闲农庄，油茶100亩，鱼塘30亩，年出栏土鸡土鸭5000羽。</t>
  </si>
  <si>
    <t>6元/羽</t>
  </si>
  <si>
    <t>带动贫困户10户以上，年增收12万元。</t>
  </si>
  <si>
    <t>新田县明月潭种养专业合作社</t>
  </si>
  <si>
    <t>心安村上心安自然村种植</t>
  </si>
  <si>
    <t xml:space="preserve"> 构树种植500亩为基础发展养牛、养羊 。</t>
  </si>
  <si>
    <t>心安村上心安自然村</t>
  </si>
  <si>
    <t>100/亩</t>
  </si>
  <si>
    <t>带动贫困户20户以上，年增收30万元。</t>
  </si>
  <si>
    <t>龙盛构树种养殖专业合作社</t>
  </si>
  <si>
    <t>石桥村养殖</t>
  </si>
  <si>
    <t>4户贫困户成立合作社，共同发展生态养殖，年出栏土鸡土鸭10000羽。</t>
  </si>
  <si>
    <t>石桥村</t>
  </si>
  <si>
    <t>3元/羽</t>
  </si>
  <si>
    <t>新田县隆石种养专业合作社</t>
  </si>
  <si>
    <t>罗家坪种植</t>
  </si>
  <si>
    <t>罗家坪村</t>
  </si>
  <si>
    <t>新田县创益合作社</t>
  </si>
  <si>
    <t>河山岩村种植</t>
  </si>
  <si>
    <t>枳壳和莪术套种500亩。</t>
  </si>
  <si>
    <t>河山岩村</t>
  </si>
  <si>
    <t>80元/亩</t>
  </si>
  <si>
    <t>带动贫户20户以上，年增收8万以上。</t>
  </si>
  <si>
    <t>新田县丰悦生态种养专业合作社</t>
  </si>
  <si>
    <t>毛里坪种植</t>
  </si>
  <si>
    <t>完善药材种植基地400亩，订单收购青蒿、颠茄1000亩。</t>
  </si>
  <si>
    <t>毛里坪社区</t>
  </si>
  <si>
    <t>36元/亩</t>
  </si>
  <si>
    <t>带动贫困户30户以上，年增收60万以上。</t>
  </si>
  <si>
    <t>南国武当药材种植合作社</t>
  </si>
  <si>
    <t>潮水铺种植</t>
  </si>
  <si>
    <t>烟稻轮作500亩。</t>
  </si>
  <si>
    <t>潮水铺村</t>
  </si>
  <si>
    <t>带动贫困户6户以上</t>
  </si>
  <si>
    <t>世纪华城种养专业合作社</t>
  </si>
  <si>
    <t>上游村油茶种植</t>
  </si>
  <si>
    <t>油茶种植500亩。</t>
  </si>
  <si>
    <t>上游村</t>
  </si>
  <si>
    <t>村贫困户占15%股份</t>
  </si>
  <si>
    <t>新田县上游油茶经济合作社</t>
  </si>
  <si>
    <t>坪洞村种植</t>
  </si>
  <si>
    <t>油茶150亩，冰糖橙60亩。</t>
  </si>
  <si>
    <t>坪洞村</t>
  </si>
  <si>
    <t>238元/亩</t>
  </si>
  <si>
    <t>新田县洞水种养专业合作社</t>
  </si>
  <si>
    <t>李家社区种植</t>
  </si>
  <si>
    <t>蔬菜50亩。烟稻轮作100亩。</t>
  </si>
  <si>
    <t>李家社区</t>
  </si>
  <si>
    <t>带动贫困户6户以上，年增收10万元。</t>
  </si>
  <si>
    <t>新田县伟通种养殖合作社</t>
  </si>
  <si>
    <t>山美村种植</t>
  </si>
  <si>
    <t>烟稻轮作400亩。</t>
  </si>
  <si>
    <t>山美村</t>
  </si>
  <si>
    <t>75元/亩</t>
  </si>
  <si>
    <t>带动贫困户6户以上，年增收10万以上</t>
  </si>
  <si>
    <t>山美种养专业合作社</t>
  </si>
  <si>
    <t>陈继村种植</t>
  </si>
  <si>
    <t>油茶360余亩，烟稻轮作200亩。</t>
  </si>
  <si>
    <t>陈继村</t>
  </si>
  <si>
    <t>71元/亩</t>
  </si>
  <si>
    <t>带动贫困户6户以上，年增收12万元</t>
  </si>
  <si>
    <t>陈继村种养专业合作社</t>
  </si>
  <si>
    <t>黎家湾养殖</t>
  </si>
  <si>
    <t>肉牛养殖50头。</t>
  </si>
  <si>
    <t>黎家湾村</t>
  </si>
  <si>
    <t>600元/头</t>
  </si>
  <si>
    <t>带动贫困户11万元，年增收9万元。</t>
  </si>
  <si>
    <t>新田县黎家湾种养殖专业合作社</t>
  </si>
  <si>
    <t>洞心村种植</t>
  </si>
  <si>
    <t>洞心村</t>
  </si>
  <si>
    <t>带动贫困户6户以上，年增收9万元。</t>
  </si>
  <si>
    <t>新田县拙勤园种植专业合作社</t>
  </si>
  <si>
    <t>龙井塘村养殖</t>
  </si>
  <si>
    <t>牲猪养殖3000头。</t>
  </si>
  <si>
    <t>13元/头</t>
  </si>
  <si>
    <t>直接安排6个贫困户，带动10个贫困户年增收18万元。</t>
  </si>
  <si>
    <t>玖和养殖专业合作社</t>
  </si>
  <si>
    <t>平乐脚村种植</t>
  </si>
  <si>
    <t>完善大豆基地建设100亩。</t>
  </si>
  <si>
    <t>平乐脚村</t>
  </si>
  <si>
    <t>新田县锣鼓岭种养专业合作社</t>
  </si>
  <si>
    <t>桑梓村种植</t>
  </si>
  <si>
    <t>建设800亩油茶基地。</t>
  </si>
  <si>
    <t>桑梓村</t>
  </si>
  <si>
    <t>带动贫困户20户以上。</t>
  </si>
  <si>
    <t>新田县鸿利生态种养专业合作社</t>
  </si>
  <si>
    <t>石坠村种养殖</t>
  </si>
  <si>
    <t>烟稻轮作300亩，山羊100头。</t>
  </si>
  <si>
    <t>石坠村</t>
  </si>
  <si>
    <t>带动贫困户17户以上，人均增收3600</t>
  </si>
  <si>
    <t>新田县国丰种养殖合作社</t>
  </si>
  <si>
    <t>盘家坝养殖</t>
  </si>
  <si>
    <t>水产养殖30亩。</t>
  </si>
  <si>
    <t>盘家坝</t>
  </si>
  <si>
    <t>2667元/亩</t>
  </si>
  <si>
    <t>带动贫困户10户以上。年增收15万元。</t>
  </si>
  <si>
    <t>新田县华鑫种植专业合作社</t>
  </si>
  <si>
    <t>知市坪居委会种植</t>
  </si>
  <si>
    <t>种植食用菌20万包。</t>
  </si>
  <si>
    <t>知市坪居委会</t>
  </si>
  <si>
    <t>0.3元/筒</t>
  </si>
  <si>
    <t>带动贫困户30户以上，年增收30万以上.</t>
  </si>
  <si>
    <t>新田县鲜灵种养殖专业合作社</t>
  </si>
  <si>
    <t>大坪塘居委会种植</t>
  </si>
  <si>
    <t>大坪塘居委会</t>
  </si>
  <si>
    <t>带动贫困户10户以上。</t>
  </si>
  <si>
    <t>新田县鑫云种养专业合作社</t>
  </si>
  <si>
    <t>下户村养殖</t>
  </si>
  <si>
    <t>下户居委会</t>
  </si>
  <si>
    <t>15元/头</t>
  </si>
  <si>
    <t>新田县石军种养专业合作社</t>
  </si>
  <si>
    <t>龙华村种植</t>
  </si>
  <si>
    <t>烟稻轮作180亩。</t>
  </si>
  <si>
    <t>龙华村</t>
  </si>
  <si>
    <t>新田县龙潮种养专业合作社</t>
  </si>
  <si>
    <t>乌下村星子坪村养殖</t>
  </si>
  <si>
    <t>年出栏生猪6000头。</t>
  </si>
  <si>
    <t>乌下村星子坪村</t>
  </si>
  <si>
    <t>5元/头</t>
  </si>
  <si>
    <t>带动贫困户6户以上，年增收15万元。</t>
  </si>
  <si>
    <t>新田县沁园种养殖专业合作社</t>
  </si>
  <si>
    <t>长富村养殖</t>
  </si>
  <si>
    <t xml:space="preserve"> 牛蛙养殖基地166亩，完善基础设施。</t>
  </si>
  <si>
    <t>长富村</t>
  </si>
  <si>
    <t>240元/亩</t>
  </si>
  <si>
    <t>带动贫困户14户以上，年增收50万元。</t>
  </si>
  <si>
    <t>新田县开富种养殖专业合作社</t>
  </si>
  <si>
    <t>小岗村、黄沙溪、秀岭水等村种植</t>
  </si>
  <si>
    <t>订单种植药材1000亩。</t>
  </si>
  <si>
    <t>龙泉镇、大坪塘等镇</t>
  </si>
  <si>
    <t>小岗村、黄沙溪、秀岭水等村</t>
  </si>
  <si>
    <t>带动贫困户15户以上年增收22万元。</t>
  </si>
  <si>
    <t>鑫农中药材发展科技有限公司</t>
  </si>
  <si>
    <t>白杜尧村种植</t>
  </si>
  <si>
    <t>种植柑橘500亩。</t>
  </si>
  <si>
    <t>白杜尧村</t>
  </si>
  <si>
    <t>新田县向阳种养专业合作社</t>
  </si>
  <si>
    <t>欧家窝村种植</t>
  </si>
  <si>
    <t>完善300亩 油茶种植基地</t>
  </si>
  <si>
    <t>欧家窝村</t>
  </si>
  <si>
    <t>新田县滴滴香种养专业</t>
  </si>
  <si>
    <t>下砠村种植</t>
  </si>
  <si>
    <t>药材种植1800亩。</t>
  </si>
  <si>
    <t>22元/亩</t>
  </si>
  <si>
    <t>带动贫困户20户以上，年增收30万元</t>
  </si>
  <si>
    <t>新田县仁信林业开发有限公司</t>
  </si>
  <si>
    <t>东门桥村养殖</t>
  </si>
  <si>
    <t>东门桥村</t>
  </si>
  <si>
    <t>10元/头</t>
  </si>
  <si>
    <t>新田县长信种植合作社</t>
  </si>
  <si>
    <t>石岩头村种养殖</t>
  </si>
  <si>
    <t>野兔养殖基地2万只，皇柑160亩，完善基地基础设施。</t>
  </si>
  <si>
    <t>石岩头村</t>
  </si>
  <si>
    <t>1.5元/只</t>
  </si>
  <si>
    <t>南湘食生态农业开发有限责任公司</t>
  </si>
  <si>
    <t>瓜蒌种植160亩，完善基地基础设施.</t>
  </si>
  <si>
    <t>250元/亩</t>
  </si>
  <si>
    <t>黄金生种养殖专业合作社</t>
  </si>
  <si>
    <t>大山铺村种植</t>
  </si>
  <si>
    <t>脐橙种植200亩。</t>
  </si>
  <si>
    <t>带动贫困户6户以上，年增收15万。</t>
  </si>
  <si>
    <t>新花种养合作社</t>
  </si>
  <si>
    <t>尹家凼种植</t>
  </si>
  <si>
    <t>脐橙种植180亩，油茶400亩。</t>
  </si>
  <si>
    <t>尹家凼村</t>
  </si>
  <si>
    <t>86元/亩</t>
  </si>
  <si>
    <t>带动贫困户6户以上，年增收15万</t>
  </si>
  <si>
    <t>新田县富尹种养专业合作社</t>
  </si>
  <si>
    <t>野乐村养殖</t>
  </si>
  <si>
    <t>养殖牲猪年出栏4000头。</t>
  </si>
  <si>
    <t>新田县明尧生态种养专业合作社</t>
  </si>
  <si>
    <t>友谊村养殖</t>
  </si>
  <si>
    <t>肉牛养殖40头。</t>
  </si>
  <si>
    <t>友谊村</t>
  </si>
  <si>
    <t>750元/头</t>
  </si>
  <si>
    <t>带动贫困户8户 。</t>
  </si>
  <si>
    <t>新田县才顺种养专业合作社</t>
  </si>
  <si>
    <t>种植柚子70亩。</t>
  </si>
  <si>
    <t>714元/亩</t>
  </si>
  <si>
    <t>民良种养合作社</t>
  </si>
  <si>
    <t>三元头种植</t>
  </si>
  <si>
    <t>油茶种植513亩</t>
  </si>
  <si>
    <t>三元头村</t>
  </si>
  <si>
    <t>59元/亩</t>
  </si>
  <si>
    <t>新田县骏马农产品开发有限公司</t>
  </si>
  <si>
    <t>鲁塘村养殖</t>
  </si>
  <si>
    <t>养殖肉牛100头</t>
  </si>
  <si>
    <t>鲁塘村</t>
  </si>
  <si>
    <t>300元/头</t>
  </si>
  <si>
    <t>新田县天佑种养合作社</t>
  </si>
  <si>
    <t>鲁塘村种植</t>
  </si>
  <si>
    <t>黄精30亩，黄柏300亩</t>
  </si>
  <si>
    <t>121元/亩</t>
  </si>
  <si>
    <t>带动贫困户10户以上，年增收</t>
  </si>
  <si>
    <t>新田县力松药材种植专业合作社</t>
  </si>
  <si>
    <t>龙井塘种植</t>
  </si>
  <si>
    <t>新田县民雁种养专业合作社</t>
  </si>
  <si>
    <t>东山岭村种植</t>
  </si>
  <si>
    <t>烟稻轮作200亩</t>
  </si>
  <si>
    <t>东山村</t>
  </si>
  <si>
    <t>带动贫困户30户，年增收12万元</t>
  </si>
  <si>
    <t>湖南远缘生态农业开发有限公司</t>
  </si>
  <si>
    <t>仁岗村种植</t>
  </si>
  <si>
    <t>106亩陶岭三味辣椒种植</t>
  </si>
  <si>
    <t>仁岗村</t>
  </si>
  <si>
    <t>283元/亩</t>
  </si>
  <si>
    <t>带动贫困户10户以上，年增收10万元以上。</t>
  </si>
  <si>
    <t>新田县梦硒诗三味辣椒种植专业合作社</t>
  </si>
  <si>
    <t>龙会寺居委会种植</t>
  </si>
  <si>
    <t>烤烟30亩，水稻400亩。</t>
  </si>
  <si>
    <t>龙会寺居委会</t>
  </si>
  <si>
    <t>70元/亩</t>
  </si>
  <si>
    <t>新田县惠隆种养专业合作社</t>
  </si>
  <si>
    <t>三和村种植</t>
  </si>
  <si>
    <t>烟稻轮作100亩</t>
  </si>
  <si>
    <t>三和居委会</t>
  </si>
  <si>
    <t>带动贫困户6户以上，年增收10万元以上。</t>
  </si>
  <si>
    <t>新田县田园家庭农场</t>
  </si>
  <si>
    <t>塘坪村种植</t>
  </si>
  <si>
    <t>烟稻轮作75亩</t>
  </si>
  <si>
    <t>塘坪村</t>
  </si>
  <si>
    <t>400元/亩</t>
  </si>
  <si>
    <t>新田县纯鑫种养专业合作社</t>
  </si>
  <si>
    <t>冷水塘养殖</t>
  </si>
  <si>
    <t>牲猪养殖6000头。</t>
  </si>
  <si>
    <t>冷水塘</t>
  </si>
  <si>
    <t>新田县玉丰源种养专业合作社</t>
  </si>
  <si>
    <t>夏源村种植</t>
  </si>
  <si>
    <t>烟稻轮作80亩</t>
  </si>
  <si>
    <t>夏源村</t>
  </si>
  <si>
    <t>新田县夏源种养专业合作社</t>
  </si>
  <si>
    <t>水稻100亩，沃柑20亩</t>
  </si>
  <si>
    <t xml:space="preserve">石门头村 </t>
  </si>
  <si>
    <t>333元/亩</t>
  </si>
  <si>
    <t>十二丘田种养殖专业合作社</t>
  </si>
  <si>
    <t>祖亭下村养殖</t>
  </si>
  <si>
    <t>年出栏土鸭3万羽</t>
  </si>
  <si>
    <t>祖亭下村</t>
  </si>
  <si>
    <t>1元/羽</t>
  </si>
  <si>
    <t>新田县富足生态种养殖合作社</t>
  </si>
  <si>
    <t>贫困村产业发展项目</t>
  </si>
  <si>
    <t>发展种养殖的贫困村</t>
  </si>
  <si>
    <t>五个乡镇</t>
  </si>
  <si>
    <t>贫困村</t>
  </si>
  <si>
    <t>（五）</t>
  </si>
  <si>
    <t>农业产业配套设施建设（标准化生产、小农水及水毁项目）</t>
  </si>
  <si>
    <t>山水塘自然村山塘整修项目</t>
  </si>
  <si>
    <t>涵卧管新建1处、坝体外坡土方培厚1000立方米，植草皮1200平方米、内坡砼防渗、溢洪道开挖护砌、坝外排水设施建设等</t>
  </si>
  <si>
    <t>土方19元/m3、浆砌石350元/m3、砼420元/m3、模板45元/m2</t>
  </si>
  <si>
    <t>解决300亩农田灌溉，受益贫困人口25人</t>
  </si>
  <si>
    <t>大历县罗家山村渠道配套项目</t>
  </si>
  <si>
    <t>排洪渠配套100m、灌溉渠配套200m</t>
  </si>
  <si>
    <t>大历县村</t>
  </si>
  <si>
    <t>解决250亩农田排水问题，受益贫困人口15人</t>
  </si>
  <si>
    <t>打石塘自然村高脚岭山塘滑坡处理</t>
  </si>
  <si>
    <t>山塘内坡砼块砌筑、外坡土方回填、滑坡土方清除、排水体块石护砌、进坝公路维修200m</t>
  </si>
  <si>
    <t>曹家窝</t>
  </si>
  <si>
    <t>解决150亩农田灌溉，受益贫困户14户</t>
  </si>
  <si>
    <t>大塘背山塘整修、机耕道新建项目</t>
  </si>
  <si>
    <t>山塘清淤、坝体砼防渗、涵卧管新建，机耕道新建300m</t>
  </si>
  <si>
    <t>大塘背村</t>
  </si>
  <si>
    <t>解决150亩农田灌溉，受益
贫困户6户</t>
  </si>
  <si>
    <t>双溪岭村渠道
防渗项目</t>
  </si>
  <si>
    <t>渠道防渗800m</t>
  </si>
  <si>
    <t>双溪岭村</t>
  </si>
  <si>
    <t>解决200亩农田灌溉条件，受益贫困人口25人</t>
  </si>
  <si>
    <t>大坪村山塘加固、机耕道新修项目</t>
  </si>
  <si>
    <t>山塘清淤护砌、机耕道新
修300m</t>
  </si>
  <si>
    <t>大坪村</t>
  </si>
  <si>
    <t>解决120亩农田灌溉用水，改善100亩农田生产条件，受益
贫困户15人</t>
  </si>
  <si>
    <t>洞水村排洪沟护砌项目</t>
  </si>
  <si>
    <t>排洪沟护砌400m</t>
  </si>
  <si>
    <t>解决400亩农田灌排条件，受益贫困人口26人</t>
  </si>
  <si>
    <t>谢家自然村山塘维修项目</t>
  </si>
  <si>
    <t>山塘清淤500立方米、护砌120米</t>
  </si>
  <si>
    <t>光辉村</t>
  </si>
  <si>
    <t>增加蓄水3万方，
增加灌溉面积150亩</t>
  </si>
  <si>
    <t>小明路自然村渠道
防渗项目</t>
  </si>
  <si>
    <t xml:space="preserve">
渠道砼防渗800m</t>
  </si>
  <si>
    <t>大山仁村</t>
  </si>
  <si>
    <t>增加蓄水1万方，
增加灌溉面积80亩，受益贫困人口26人</t>
  </si>
  <si>
    <t>吊水岭自然村山塘
维修</t>
  </si>
  <si>
    <t>山塘坝体防渗300平方米，加固大坝</t>
  </si>
  <si>
    <t>周家山</t>
  </si>
  <si>
    <t>增加灌溉面积50亩，
受益贫困人口28人</t>
  </si>
  <si>
    <t>天头坪自然村消防
塘整修项目</t>
  </si>
  <si>
    <t>山塘清淤6000立方米，护砌200米、
护栏安装200米、人行道新建等</t>
  </si>
  <si>
    <t>茂家居委会</t>
  </si>
  <si>
    <t>增加蓄水2万方，
受益贫困人口35人</t>
  </si>
  <si>
    <t>水窝塘自然村山塘
整修项目</t>
  </si>
  <si>
    <t>山塘土方平整、
底板及侧墙砼防渗7000m2等</t>
  </si>
  <si>
    <t>山口洞村</t>
  </si>
  <si>
    <t>增加蓄水1.5万立方，
增加灌溉面积90亩，
受益贫困户15户68人。</t>
  </si>
  <si>
    <t>桑梓、塘下山塘整
修项目</t>
  </si>
  <si>
    <t>桑梓村后背山塘
涵卧管改造2处、大坝裂缝处理，塘下山塘扩容、涵卧管改造、坝体砼防渗等。</t>
  </si>
  <si>
    <t>桑田村</t>
  </si>
  <si>
    <t>增加蓄水3万方，
增加灌溉面积250亩，受益贫困人口35人</t>
  </si>
  <si>
    <t>龙秀自然村渠道配
套项目</t>
  </si>
  <si>
    <t>渠道砼防渗600m</t>
  </si>
  <si>
    <t>龙家大院村</t>
  </si>
  <si>
    <t>增加灌溉面积150亩，
受益贫困人口21人</t>
  </si>
  <si>
    <t>草坪村电排新建项目</t>
  </si>
  <si>
    <t>电排房建设、抽水设备安装1套、抽水管道安装300m、输水渠道建设200m等</t>
  </si>
  <si>
    <t>解决300亩油茶供水，受益贫困人口12人</t>
  </si>
  <si>
    <t>栗山头自然村渠道
配套项目</t>
  </si>
  <si>
    <t>渠道砼防渗600米</t>
  </si>
  <si>
    <t>知市坪居
委会</t>
  </si>
  <si>
    <t>增加灌溉面积180亩，
受益贫困人口26人</t>
  </si>
  <si>
    <t>板溪村渠道配套工程</t>
  </si>
  <si>
    <t>渠道防渗300米、
机耕道新建300m</t>
  </si>
  <si>
    <t>板溪村</t>
  </si>
  <si>
    <t>增加灌溉面积200亩，
受益贫困人口21人</t>
  </si>
  <si>
    <t>黄泥山自然村排洪渠项目</t>
  </si>
  <si>
    <t>渠道护砌300米</t>
  </si>
  <si>
    <t>大元冲村</t>
  </si>
  <si>
    <t>改善300亩农田排灌条件，受益贫困人口28人</t>
  </si>
  <si>
    <t>风水凹机耕道、
渠道项目</t>
  </si>
  <si>
    <t>机耕道新修整修1.5km，渠道配套120m</t>
  </si>
  <si>
    <t>刘志孙村</t>
  </si>
  <si>
    <t>改善300亩农田生产
条件，受益贫困人口38人</t>
  </si>
  <si>
    <t>贺赐岭山塘维修项目</t>
  </si>
  <si>
    <t>山塘清淤200立方米，护砌80米。</t>
  </si>
  <si>
    <t>贺赐岭村</t>
  </si>
  <si>
    <t>增加蓄水6000方，
增加灌溉面积40亩，受益贫困人口11人</t>
  </si>
  <si>
    <t>源头村机耕道新建项目</t>
  </si>
  <si>
    <t>机耕道新修500m</t>
  </si>
  <si>
    <t>源头村</t>
  </si>
  <si>
    <t>改善500亩农田生产
条件，受益贫困人口26人</t>
  </si>
  <si>
    <t>石塘坪自然村山塘整修项目</t>
  </si>
  <si>
    <t>山塘砼防渗600平方米、涵洞整修1处、溶洞处理2处等</t>
  </si>
  <si>
    <t>三和村</t>
  </si>
  <si>
    <t>改善120亩农田灌溉
条件，受益贫困人口14人</t>
  </si>
  <si>
    <t>槎源石桥冲自然村山塘维修项目</t>
  </si>
  <si>
    <t xml:space="preserve">山塘清淤300立方米、浆砌石护砌150米等
</t>
  </si>
  <si>
    <t>槎源村</t>
  </si>
  <si>
    <t>增加灌溉面积50亩，
受益贫困人口18人</t>
  </si>
  <si>
    <t>万冲自然村排洪渠护砌工程</t>
  </si>
  <si>
    <t>排洪渠护砌400m</t>
  </si>
  <si>
    <t>小岗村</t>
  </si>
  <si>
    <t>改善200亩农田排洪条件，受益贫困人口19人</t>
  </si>
  <si>
    <t>小岗村机耕道护砌项目</t>
  </si>
  <si>
    <t>机耕道护砌200m</t>
  </si>
  <si>
    <t>改善250亩农田生产条件，受益贫困人口12人</t>
  </si>
  <si>
    <t>大元冲山塘整修项目</t>
  </si>
  <si>
    <t>山塘清淤护砌1口、溶洞漏水处理1口</t>
  </si>
  <si>
    <t>增加蓄水2万方，
增加灌溉面积80亩，受益贫困人口19人</t>
  </si>
  <si>
    <t>新隆油塘渠道配套工程</t>
  </si>
  <si>
    <t>渠道砼防渗600m、临时道路修建等</t>
  </si>
  <si>
    <t>临河村</t>
  </si>
  <si>
    <t>增加灌溉面积50亩，
受益贫困人口22人</t>
  </si>
  <si>
    <t>山美村山塘整修项目</t>
  </si>
  <si>
    <t>山塘护砌80米、砼防渗50米、护栏安装80米等</t>
  </si>
  <si>
    <t>增加蓄水5000方，
增加灌溉面积50亩，受益贫困人口9人</t>
  </si>
  <si>
    <t>龙井塘凼头自然村机耕道建设项目</t>
  </si>
  <si>
    <t>机耕道整修300m</t>
  </si>
  <si>
    <t>改善300亩农田生产条件，带动贫困人口12人</t>
  </si>
  <si>
    <t>龙会寺山塘大坝修复项目</t>
  </si>
  <si>
    <t>大坝开挖24米、防渗砼20立方米、砼路面恢复120平方等</t>
  </si>
  <si>
    <t>龙会寺村</t>
  </si>
  <si>
    <t>增加蓄水2000方，
增加灌溉面积50亩，受益贫困人口14人</t>
  </si>
  <si>
    <t>白杜尧草岗山塘整修项目</t>
  </si>
  <si>
    <t>山塘清淤300立方米、护砌50米等</t>
  </si>
  <si>
    <t>增加蓄水500方，
增加灌溉面积40亩，受益贫困人口9人</t>
  </si>
  <si>
    <t>石古湾山塘整修工程</t>
  </si>
  <si>
    <t>山塘清淤1500立方米、护砌120米、护栏安装120米等</t>
  </si>
  <si>
    <t>石古湾村</t>
  </si>
  <si>
    <t xml:space="preserve">
改善灌溉面积120亩，受益贫困人口10人</t>
  </si>
  <si>
    <t>新民自然村机耕道建设项目</t>
  </si>
  <si>
    <t>新修机耕道300m</t>
  </si>
  <si>
    <t>徐家铺村</t>
  </si>
  <si>
    <t>改善150亩农田生产条件，受益贫困人口8人</t>
  </si>
  <si>
    <t>徐家铺机耕道新建项目</t>
  </si>
  <si>
    <t>新修机耕道350m</t>
  </si>
  <si>
    <t>改善200亩农田生产条件，受益贫困人口11人</t>
  </si>
  <si>
    <t>瑶塘窝渠道配套项目</t>
  </si>
  <si>
    <t>瑶塘窝村</t>
  </si>
  <si>
    <t>改善150亩农田灌溉条件，受益贫困人口13人</t>
  </si>
  <si>
    <t>桑梓自然村灌溉供水项目</t>
  </si>
  <si>
    <t>节水管道安装1km、控制闸安装、接水涵洞处理等</t>
  </si>
  <si>
    <t>改善300亩农田灌溉条件，受益贫困人口12人</t>
  </si>
  <si>
    <t>罗家坪村渠道、机耕道配套项目</t>
  </si>
  <si>
    <t>机耕道整修300m、渠道护砌100m</t>
  </si>
  <si>
    <t>改善300亩柑橘、200亩农田生产条件，受益贫困人口25人</t>
  </si>
  <si>
    <t>蓝田燕子塘山塘维修项目</t>
  </si>
  <si>
    <t>山塘清淤2处1000立方米、护砌150米、砼防渗200平方米、涵洞改造2处等</t>
  </si>
  <si>
    <t>蓝田村</t>
  </si>
  <si>
    <t>改善灌溉面积150亩，受益贫困人口9人</t>
  </si>
  <si>
    <t>三井石坠村渠道配套工程</t>
  </si>
  <si>
    <t>渠道整修护砌防渗500米</t>
  </si>
  <si>
    <t>改善灌溉面积400亩，受益贫困人口19人</t>
  </si>
  <si>
    <t>冷水塘茶园头水毁渠道修复</t>
  </si>
  <si>
    <t>渠道垮方修复300m</t>
  </si>
  <si>
    <t>冷水塘村</t>
  </si>
  <si>
    <t>解决120亩农田灌溉，受益贫困户8户24人</t>
  </si>
  <si>
    <t>新圩排头洞自然村山塘加固项目</t>
  </si>
  <si>
    <t>涵卧管改建1处、土方回填3000立方米、溢洪道加固80米、坝内坡防渗600平方、排水棱体新建1处等</t>
  </si>
  <si>
    <t>程家村</t>
  </si>
  <si>
    <t>解决300亩农田灌溉，受益贫困户13人</t>
  </si>
  <si>
    <t>鲁塘下自然村山塘
新建项目</t>
  </si>
  <si>
    <t>土方开挖2000立方米、浆砌石护砌250米、砼防渗200平方米等</t>
  </si>
  <si>
    <t>老山溪自然村水毁山塘修复</t>
  </si>
  <si>
    <t>山塘清淤1600立方米、护砌70米、砼防渗110平方米等</t>
  </si>
  <si>
    <t>增加蓄水2000方，
增加灌溉面积80亩，受益贫困人口15人</t>
  </si>
  <si>
    <t>田家岭渠道整修项目</t>
  </si>
  <si>
    <t>排洪渠护砌110m、水井维修1口、机耕桥一座</t>
  </si>
  <si>
    <t>田家岭居
委会</t>
  </si>
  <si>
    <t>改善200亩农田排灌条件，受益贫困人口8人</t>
  </si>
  <si>
    <t>琶塘山塘、机耕道整修项目</t>
  </si>
  <si>
    <t>山塘清淤1000立方米、护砌50米，机耕道整修600m</t>
  </si>
  <si>
    <t>琶塘村</t>
  </si>
  <si>
    <t>增加蓄水1800方，增加灌溉面积30亩，受益贫困人口14人</t>
  </si>
  <si>
    <t>道发寺自然村渠道防渗项目</t>
  </si>
  <si>
    <t>渠道防渗300m</t>
  </si>
  <si>
    <t>李子源村</t>
  </si>
  <si>
    <t>改善灌溉面积110亩，受益贫困人口9人</t>
  </si>
  <si>
    <t>盘家坝山塘加固项目</t>
  </si>
  <si>
    <t>山塘清淤500平方米、护砌120米、砼防渗300平方米等</t>
  </si>
  <si>
    <t>盘家坝村</t>
  </si>
  <si>
    <t>改善灌溉面积80亩，受益贫困人口11人</t>
  </si>
  <si>
    <t>土桥坪机村耕道建设项目</t>
  </si>
  <si>
    <t>机耕道新建500m</t>
  </si>
  <si>
    <t>土桥坪村</t>
  </si>
  <si>
    <t>改善150亩农田生产条件，受益贫困人口12人</t>
  </si>
  <si>
    <t>城塘溪渠道配套项目</t>
  </si>
  <si>
    <t>渠道砼防渗400米、临时道路修建400米等</t>
  </si>
  <si>
    <t>城塘溪</t>
  </si>
  <si>
    <t>改善灌溉面积80亩，受益贫困人口14人</t>
  </si>
  <si>
    <t>水子岭自然村渠道工程</t>
  </si>
  <si>
    <t>渠道整修配套300m</t>
  </si>
  <si>
    <t>改善灌溉面积50亩，受益群众65人</t>
  </si>
  <si>
    <t>乐塘村渠道配套项目</t>
  </si>
  <si>
    <t>渠道护砌加固400m</t>
  </si>
  <si>
    <t>乐塘村</t>
  </si>
  <si>
    <t>改善灌溉面积120亩，受益群众156人</t>
  </si>
  <si>
    <t>龙会塘麻子岭山塘整修项目</t>
  </si>
  <si>
    <t>山塘清淤2000立方米、护砌150米等</t>
  </si>
  <si>
    <t>龙会塘村</t>
  </si>
  <si>
    <t>改善灌溉面积90亩，受益贫困人口12人</t>
  </si>
  <si>
    <t>云砠下村渠道建设项目</t>
  </si>
  <si>
    <t>渠道防渗400m、临时道路修建等</t>
  </si>
  <si>
    <t>云砠下村</t>
  </si>
  <si>
    <t>改善灌溉面积95亩，受益贫困人口18人</t>
  </si>
  <si>
    <t>李仟二村机耕道项目</t>
  </si>
  <si>
    <t>机耕道新建300m</t>
  </si>
  <si>
    <t>李仟二村</t>
  </si>
  <si>
    <t>改善200亩农田生产条件，受益贫困人口15人</t>
  </si>
  <si>
    <t>坪源洞村机耕道项目</t>
  </si>
  <si>
    <t>机耕道新建800m</t>
  </si>
  <si>
    <t>坪源洞村</t>
  </si>
  <si>
    <t>改善220亩农田生产条件，受益贫困人口26人</t>
  </si>
  <si>
    <t>曾家岭山塘整修项目</t>
  </si>
  <si>
    <t>山塘清淤500立方米、护砌60米、砼防渗180平方米等</t>
  </si>
  <si>
    <t>小坪塘村</t>
  </si>
  <si>
    <t>土方14元/m3、浆砌石350元/m3、砼420元/m3、模板45元/m2</t>
  </si>
  <si>
    <t>增加蓄水1000m3，改善灌溉面积50亩，受益贫困人口5人</t>
  </si>
  <si>
    <t>小坪塘村渠道配套工程</t>
  </si>
  <si>
    <t>渠道护砌、防渗300m</t>
  </si>
  <si>
    <t>改善灌溉面积50亩，受益贫困人口15人</t>
  </si>
  <si>
    <t>大坪村渠道防渗项目</t>
  </si>
  <si>
    <t>渠道砼配套600m</t>
  </si>
  <si>
    <t>改善灌溉面积220亩，受益贫困人口12人</t>
  </si>
  <si>
    <t>大凤头村电排建设项目</t>
  </si>
  <si>
    <t>机房建设1座、抽水设备安装1套、抽水管道安装50m、渠道整修300m（高压线路村内负责）</t>
  </si>
  <si>
    <t>土方14元/m3、浆砌石350元/m3、砼420元/m3、设备安装3万元/套</t>
  </si>
  <si>
    <t>增加灌溉面积200亩，受益贫困人口16人</t>
  </si>
  <si>
    <t>石甑源渠道配套项目</t>
  </si>
  <si>
    <t>渠道清淤防渗400米、浆砌石护砌加固250m、机耕道整修800m、闸门安装5扇等</t>
  </si>
  <si>
    <t>石甑源村</t>
  </si>
  <si>
    <t>改善灌溉面积200亩，受益贫困人口16人</t>
  </si>
  <si>
    <t>龙珠村水毁山塘修复项目</t>
  </si>
  <si>
    <t>山塘护砌80米、砼防渗200平方米等</t>
  </si>
  <si>
    <t>龙珠村</t>
  </si>
  <si>
    <t>增加蓄水1200m3，消除安全隐患，受益贫困人口15人</t>
  </si>
  <si>
    <t>长富村渠道配套项目</t>
  </si>
  <si>
    <t>渠道护砌防渗400m</t>
  </si>
  <si>
    <t>改善220亩农田灌排条件，受益贫困人口16人</t>
  </si>
  <si>
    <t>下村电排建设项目</t>
  </si>
  <si>
    <t>抽水设备安装1套、管道安装200m、抽水房新建7m2、电排渠道防渗200m等（高压线路由村内负责）</t>
  </si>
  <si>
    <t>白杜村</t>
  </si>
  <si>
    <t>土方19元/m3、设备4万元/套、砼420元/m3、模板45元/m2</t>
  </si>
  <si>
    <t>解决180亩农田灌溉用水，受益贫困人口12人</t>
  </si>
  <si>
    <t>刘家自然村渠道配套项目</t>
  </si>
  <si>
    <t>道塘村</t>
  </si>
  <si>
    <t>改善120亩农田灌溉条件，受益贫困人口8人</t>
  </si>
  <si>
    <t>贺家原野养殖场标准化建设项目</t>
  </si>
  <si>
    <t>道路2条500米、山塘3口、水池1个、水塔1个及标示牌、制度牌制作等</t>
  </si>
  <si>
    <t>土方14元/m3、浆砌石350元/m3、砼420元/m3、道路砼83元/m3</t>
  </si>
  <si>
    <t>养殖鹅1万羽，带动贫困人口15人</t>
  </si>
  <si>
    <t>马场岭黄桃基地标准化建设项目</t>
  </si>
  <si>
    <t>山塘1个、水塔1座、
道路配套400米等</t>
  </si>
  <si>
    <t>马场岭村</t>
  </si>
  <si>
    <t>土方19元/m3、浆砌石350元/m3、砼420元/m3、道路砼83元/m3</t>
  </si>
  <si>
    <t>种植黄桃300亩，带动贫困人口25人就业</t>
  </si>
  <si>
    <t>（六）</t>
  </si>
  <si>
    <t>畜牧水产发展项目</t>
  </si>
  <si>
    <t>畜牧水产中心</t>
  </si>
  <si>
    <t>湖南众烁种养开发公司畜牧水产发展环保项目</t>
  </si>
  <si>
    <t>异位发酵床300立方米</t>
  </si>
  <si>
    <t>异位发酵床（含垫料、翻耙机）580元/立方米</t>
  </si>
  <si>
    <t>带动贫困人口2人，人均增收6000元</t>
  </si>
  <si>
    <t>县畜牧水产事务中心</t>
  </si>
  <si>
    <t>新荣种养殖合作社畜牧水产发展环保项目</t>
  </si>
  <si>
    <t>中硒农林科技有限公司畜牧水产发展项目</t>
  </si>
  <si>
    <t>池塘清淤10000立方米，塘堤夯实加固500米</t>
  </si>
  <si>
    <t>秀富里村</t>
  </si>
  <si>
    <t>池塘清淤8元/立方米，塘堤夯实加固50元/米</t>
  </si>
  <si>
    <t>顺源土地流转专业合作社畜牧水产发展环保项目</t>
  </si>
  <si>
    <t>进场道路硬化250米，薰蒸消毒室1个，新建、改建猪舍300平方米</t>
  </si>
  <si>
    <t>道路硬化84元/平方米，熏蒸消毒室4000元/套，猪舍（含配套设施）900元/平方米</t>
  </si>
  <si>
    <t>新田县湘禽鹅业专业合作社畜牧水产发展项目</t>
  </si>
  <si>
    <t>新建猪舍700平方米，改建猪舍500平方米</t>
  </si>
  <si>
    <t>蛟龙塘村</t>
  </si>
  <si>
    <t>猪舍（含配套设施）900元/平方米，猪舍改建300元/平方米</t>
  </si>
  <si>
    <t>华飞种养殖合作社畜牧水产发展项目</t>
  </si>
  <si>
    <t>改建猪舍400平方米</t>
  </si>
  <si>
    <t>流芳桥村</t>
  </si>
  <si>
    <t>改建猪舍300元/平方米</t>
  </si>
  <si>
    <t>明月潭种养专业合作社畜牧水产发展项目</t>
  </si>
  <si>
    <t>鱼塘清淤12000立方米，石头护砌加固200米</t>
  </si>
  <si>
    <t>池塘清淤8元/立方米，石头护砌加固150元/米</t>
  </si>
  <si>
    <t>新田县兴大兴综合种养合作社畜牧水产发展项目</t>
  </si>
  <si>
    <t>新建鸡舍200平方米，</t>
  </si>
  <si>
    <t>梧村</t>
  </si>
  <si>
    <t>鸡舍（含配套设施）300元/平方米</t>
  </si>
  <si>
    <t>何海勇养猪场畜牧水产发展项目</t>
  </si>
  <si>
    <t>新建标准化猪舍1000平方米</t>
  </si>
  <si>
    <t>桐木窝村</t>
  </si>
  <si>
    <t>猪舍（含配套设施）900元/平方米</t>
  </si>
  <si>
    <t>郑乐忠养殖场畜牧水产发展环保项目</t>
  </si>
  <si>
    <t>封闭式污水贮存池300立方米</t>
  </si>
  <si>
    <t>封闭式污水贮存池300元/立方米</t>
  </si>
  <si>
    <t>合翔鸽业畜牧水产发展环保项目</t>
  </si>
  <si>
    <t>新建鸽舍1200平方米，固体粪便堆肥场50平方米</t>
  </si>
  <si>
    <t>鸽舍300元/平方米，固态粪便堆肥场200元/平方米</t>
  </si>
  <si>
    <t>绿之缘生态农业有限公司畜牧水产发展项目</t>
  </si>
  <si>
    <t>改建禽舍1200平方米，新建禽舍300平方米</t>
  </si>
  <si>
    <t>肥源水库</t>
  </si>
  <si>
    <t>禽舍改建100元/平方米，新建禽舍300元/平方米</t>
  </si>
  <si>
    <t>鸿兴养殖场畜牧水产发展环保项目</t>
  </si>
  <si>
    <t>封闭式污水贮存池250立方米</t>
  </si>
  <si>
    <t>带动贫困人口2人，人均增收3000元</t>
  </si>
  <si>
    <t>存华养殖场畜牧水产发展环保项目</t>
  </si>
  <si>
    <t>旺成猪场畜牧水产发展环保项目</t>
  </si>
  <si>
    <t>兴旺猪场畜牧水产发展环保项目</t>
  </si>
  <si>
    <t>俊盛农牧有限公司畜牧水产发展环保项目</t>
  </si>
  <si>
    <t>封闭式污水贮存池600立方米</t>
  </si>
  <si>
    <t>胡志良村</t>
  </si>
  <si>
    <t>华城养殖场畜牧水产发展环保项目</t>
  </si>
  <si>
    <t>福泰种养专业合作社畜牧水产发展环保项目</t>
  </si>
  <si>
    <t>封闭式污水贮存池1000立方米</t>
  </si>
  <si>
    <t>小塘村</t>
  </si>
  <si>
    <t>东大渔场畜牧水产发展项目</t>
  </si>
  <si>
    <t>鱼塘清淤5000立方米，石头护砌加固300米</t>
  </si>
  <si>
    <t>富山养殖场畜牧水产发展环保项目</t>
  </si>
  <si>
    <t>改建猪舍350平方米</t>
  </si>
  <si>
    <t>大富山村</t>
  </si>
  <si>
    <t>蒋继清养殖场畜牧水产发展环保项目</t>
  </si>
  <si>
    <t>封闭式污水贮存池100立方米，堆粪场50平方米，沼气池50立方米</t>
  </si>
  <si>
    <t>封闭式污水贮存池300元/立方米，沼气池400元/立方米堆粪场200元/平方米</t>
  </si>
  <si>
    <t>郑四仔养殖场畜牧水产发展环保项目</t>
  </si>
  <si>
    <t>进场道路硬化80米，封闭式污水贮存池100立方米，薰蒸消毒室一个</t>
  </si>
  <si>
    <t>道路硬化84元/平方米，熏蒸消毒室4000元/套，封闭式污水贮存池300元/立方米</t>
  </si>
  <si>
    <t>富兴养殖专业合作社畜牧水产发展环保项目</t>
  </si>
  <si>
    <t>封闭式污水贮存池900立方米</t>
  </si>
  <si>
    <t>新田县石羊镇鑫发养殖场畜牧水产发展项目</t>
  </si>
  <si>
    <t>新建牛舍500平方米</t>
  </si>
  <si>
    <t>石羊居委会</t>
  </si>
  <si>
    <t>牛舍（含配套设施）400元/平方米</t>
  </si>
  <si>
    <t>金三角生猪养殖专业合作社畜牧水产发展环保项目</t>
  </si>
  <si>
    <t>封闭式污水贮存池360立方米</t>
  </si>
  <si>
    <t>史家村</t>
  </si>
  <si>
    <t>新田金陵湖水产养殖合作社畜牧水产发展项目</t>
  </si>
  <si>
    <t>新挖鱼塘4000立方米，塘堤夯实加固1000米</t>
  </si>
  <si>
    <t>高峰村</t>
  </si>
  <si>
    <t>鱼塘挖土方15元/立方米，塘堤夯实加固50元/米</t>
  </si>
  <si>
    <t>谢太生养殖场畜牧水产发展环保项目</t>
  </si>
  <si>
    <t>樟树下村</t>
  </si>
  <si>
    <t>辉娟种养专业合作社畜牧水产发展环保项目</t>
  </si>
  <si>
    <t>新建猪舍400平方米</t>
  </si>
  <si>
    <t>高岱源村</t>
  </si>
  <si>
    <t>仲顺特色种养专业合作社畜牧水产发展环保项目</t>
  </si>
  <si>
    <t>改建猪舍200平方米，雨污分流沟300米</t>
  </si>
  <si>
    <t>猪舍改建300元/平方米，雨污分流沟150元/米</t>
  </si>
  <si>
    <t>(七）</t>
  </si>
  <si>
    <t>“一县一特”食用菌产业园发展项目</t>
  </si>
  <si>
    <t>青云集团
（农建投）</t>
  </si>
  <si>
    <t>程家村发展食用菌产业发展项目</t>
  </si>
  <si>
    <t>程家村生产大棚6个，凉晒棚1个，操作间1个及附属水电路配套工程</t>
  </si>
  <si>
    <t>生产大棚单个造价12.0万，凉晒棚单个造价5.0万。</t>
  </si>
  <si>
    <t>带动约24名贫困人口就业，增加集体收入约3.0万元。</t>
  </si>
  <si>
    <t>2020.11.</t>
  </si>
  <si>
    <t>青云集团</t>
  </si>
  <si>
    <t>程家村委</t>
  </si>
  <si>
    <t>洪仁村发展食用菌产业发展项目</t>
  </si>
  <si>
    <t>洪仁村生产大棚7个，凉晒棚2个，操作间1个及附属水电路配套工程</t>
  </si>
  <si>
    <t>洪仁村</t>
  </si>
  <si>
    <t>生产大棚单个造价12.0万，凉晒棚单个造价5.0万，操作间单个造价6.0万。</t>
  </si>
  <si>
    <t>带动约28名贫困人口就业，增加集体收入约3.5万元。</t>
  </si>
  <si>
    <t>洪仁村委</t>
  </si>
  <si>
    <t>双溪岭村发展食用菌产业发展项目</t>
  </si>
  <si>
    <t>双溪岭村生产大棚8个，凉晒棚2个，操作间1个及附属水电路配套工程</t>
  </si>
  <si>
    <t>带动约32名贫困人口就业，增加集体收入约4.0万元。</t>
  </si>
  <si>
    <t>双溪岭村委</t>
  </si>
  <si>
    <t>知市坪居委会发展食用菌产业发展项目</t>
  </si>
  <si>
    <t>知市坪居委会生产大棚8个，凉晒棚2个。</t>
  </si>
  <si>
    <t>生产大棚单个造价12.0万，凉晒棚单个造价5.0万</t>
  </si>
  <si>
    <t>大凤头村发展食用菌产业发展项目</t>
  </si>
  <si>
    <t>大凤头生产大棚6个，凉晒棚1个，操作间1个及附属水电路配套工程。</t>
  </si>
  <si>
    <t>大凤头村委</t>
  </si>
  <si>
    <t>平乐脚村发展食用菌产业发展项目</t>
  </si>
  <si>
    <t>平乐脚村凉晒棚1个及附属水电路配套工程</t>
  </si>
  <si>
    <t>凉晒棚单个造价5.0万。</t>
  </si>
  <si>
    <t>带动约12名贫困人口就业，增加集体收入0.8万元。</t>
  </si>
  <si>
    <t>平落脚村委</t>
  </si>
  <si>
    <t>(八）</t>
  </si>
  <si>
    <t>“一村一品”产业发展</t>
  </si>
  <si>
    <t>石甑源烤烟种植产业项目</t>
  </si>
  <si>
    <t>种植烤烟120亩，基础设施建设铁炉冲排洪渠200m</t>
  </si>
  <si>
    <r>
      <rPr>
        <sz val="9"/>
        <rFont val="仿宋_GB2312"/>
        <charset val="134"/>
      </rPr>
      <t>石方300元/m</t>
    </r>
    <r>
      <rPr>
        <sz val="9"/>
        <rFont val="宋体"/>
        <charset val="134"/>
      </rPr>
      <t>³</t>
    </r>
  </si>
  <si>
    <t>种植烤烟120亩，解决200名村民出行问题，方便群众出行，受益贫困人口50户200人，增收30万元。</t>
  </si>
  <si>
    <t>石甑源村村委</t>
  </si>
  <si>
    <t>五柳塘村庙山下烤烟种植产业项目</t>
  </si>
  <si>
    <t>种植烤烟140亩，基础设施道路硬化全长1200m，路基宽3m。</t>
  </si>
  <si>
    <t>247元/m</t>
  </si>
  <si>
    <t>种植烤烟140亩，改善群众生产生活出行，带动产业发展，59户183名贫困人口受益，增收49万元</t>
  </si>
  <si>
    <t>五柳塘村村委</t>
  </si>
  <si>
    <t>小岗村霞落岭村烤烟种植产业项目</t>
  </si>
  <si>
    <t>种植烤烟30亩，基础设施道路硬化1200m</t>
  </si>
  <si>
    <t>85元/㎡</t>
  </si>
  <si>
    <t>种植烤烟30亩，改善600多人生产生活出行，带动产业发展，21户88名贫困人口受益，增收10万元。</t>
  </si>
  <si>
    <t>小岗村村委</t>
  </si>
  <si>
    <t>洞源村水稻种植产业项目</t>
  </si>
  <si>
    <r>
      <rPr>
        <sz val="9"/>
        <rFont val="仿宋_GB2312"/>
        <charset val="134"/>
      </rPr>
      <t>水稻种植100亩，基础设施建设洞源村白家道路硬化800㎡，护砌石100m</t>
    </r>
    <r>
      <rPr>
        <sz val="9"/>
        <rFont val="宋体"/>
        <charset val="134"/>
      </rPr>
      <t>³</t>
    </r>
  </si>
  <si>
    <t>洞源村</t>
  </si>
  <si>
    <r>
      <rPr>
        <sz val="9"/>
        <rFont val="仿宋_GB2312"/>
        <charset val="134"/>
      </rPr>
      <t>石方300元/m</t>
    </r>
    <r>
      <rPr>
        <sz val="9"/>
        <rFont val="宋体"/>
        <charset val="134"/>
      </rPr>
      <t>³</t>
    </r>
    <r>
      <rPr>
        <sz val="9"/>
        <rFont val="仿宋_GB2312"/>
        <charset val="134"/>
      </rPr>
      <t>，20cm，C30砼85.37元/㎡</t>
    </r>
  </si>
  <si>
    <t>种植水稻100亩，改善生产条件，带动产业发展，47户169名贫困人口受益，增收30万元。</t>
  </si>
  <si>
    <t>洞源村村委</t>
  </si>
  <si>
    <t>大湾村林业木耳种植产业项目</t>
  </si>
  <si>
    <t>林业种植300亩，基础设施建设产业桥长6米，宽8米</t>
  </si>
  <si>
    <t>大湾村</t>
  </si>
  <si>
    <r>
      <rPr>
        <sz val="9"/>
        <rFont val="仿宋_GB2312"/>
        <charset val="134"/>
      </rPr>
      <t>土方20元/m</t>
    </r>
    <r>
      <rPr>
        <sz val="9"/>
        <rFont val="宋体"/>
        <charset val="134"/>
      </rPr>
      <t>³</t>
    </r>
    <r>
      <rPr>
        <sz val="9"/>
        <rFont val="仿宋_GB2312"/>
        <charset val="134"/>
      </rPr>
      <t>，15cm厚C30砼65.68元/㎡</t>
    </r>
  </si>
  <si>
    <t>种植林业300亩，木耳3亩，改善居民生产条件，提升产业运输，25户130名贫困人口受益，增收10万元</t>
  </si>
  <si>
    <t>大湾村两委</t>
  </si>
  <si>
    <t>石古湾村果树种植产业项目</t>
  </si>
  <si>
    <t>果树种植50亩，基础设施建设江边山村至团结水库副坝400m*4m硬化</t>
  </si>
  <si>
    <t>种植果树50亩，改善群众生产生活出行，带动产业发展，33户135名贫困人口受益，增收5万元。</t>
  </si>
  <si>
    <t>石古湾村两委</t>
  </si>
  <si>
    <t>潮水铺村烤烟种植产业项目</t>
  </si>
  <si>
    <t>烤烟种植200亩。基础设施建设断头路硬化加长190米，4m宽，0.15m厚</t>
  </si>
  <si>
    <t>65.68元/㎡</t>
  </si>
  <si>
    <t>种植烤烟200亩，改善生产生活条件，30户120名贫困人口受益，增收30万元。</t>
  </si>
  <si>
    <t>潮水铺村两委</t>
  </si>
  <si>
    <t>社门口村大岗自然村水稻种植产业项目</t>
  </si>
  <si>
    <t>种植水稻200亩，基础设施建设道路硬化4200㎡</t>
  </si>
  <si>
    <t>C30砼85.37元/㎡</t>
  </si>
  <si>
    <t>种植水稻200多亩，改善群众生产生活出行，带动产业发展，25户96名贫困人口受益，增收20万元。</t>
  </si>
  <si>
    <t>社门口村村委</t>
  </si>
  <si>
    <t>双溪岭村烤烟种植产业项目</t>
  </si>
  <si>
    <r>
      <rPr>
        <sz val="9"/>
        <rFont val="仿宋_GB2312"/>
        <charset val="134"/>
      </rPr>
      <t>烤烟种植220亩，烤烟房基础建设，烤烟房土地2600㎡（3250m</t>
    </r>
    <r>
      <rPr>
        <sz val="9"/>
        <rFont val="宋体"/>
        <charset val="134"/>
      </rPr>
      <t>³</t>
    </r>
    <r>
      <rPr>
        <sz val="9"/>
        <rFont val="仿宋_GB2312"/>
        <charset val="134"/>
      </rPr>
      <t>）整平</t>
    </r>
  </si>
  <si>
    <r>
      <rPr>
        <sz val="9"/>
        <rFont val="仿宋_GB2312"/>
        <charset val="134"/>
      </rPr>
      <t>土方20元/m</t>
    </r>
    <r>
      <rPr>
        <sz val="9"/>
        <rFont val="宋体"/>
        <charset val="134"/>
      </rPr>
      <t>³</t>
    </r>
  </si>
  <si>
    <t>种植烤烟220亩，改善烤烟生产条件，84户275名贫困人口受益，增收60万元</t>
  </si>
  <si>
    <t>双溪岭村村委</t>
  </si>
  <si>
    <r>
      <rPr>
        <sz val="9"/>
        <rFont val="仿宋_GB2312"/>
        <charset val="134"/>
      </rPr>
      <t>烤烟种植220亩，烤烟房基础建设，基础浆砌石125m</t>
    </r>
    <r>
      <rPr>
        <sz val="9"/>
        <rFont val="宋体"/>
        <charset val="134"/>
      </rPr>
      <t>³</t>
    </r>
  </si>
  <si>
    <r>
      <rPr>
        <sz val="9"/>
        <rFont val="仿宋_GB2312"/>
        <charset val="134"/>
      </rPr>
      <t>片石基础290元/m</t>
    </r>
    <r>
      <rPr>
        <sz val="9"/>
        <rFont val="宋体"/>
        <charset val="134"/>
      </rPr>
      <t>³</t>
    </r>
  </si>
  <si>
    <t>种植烤烟220亩，改善烤烟生产条件，84户275名贫困人口受益，增收60万元。</t>
  </si>
  <si>
    <t>毛里坪村烤烟种植产业项目</t>
  </si>
  <si>
    <t>烤烟种植200亩，火炉岭村机耕道建设工程600米</t>
  </si>
  <si>
    <r>
      <rPr>
        <sz val="9"/>
        <rFont val="仿宋_GB2312"/>
        <charset val="134"/>
      </rPr>
      <t>土方20元/m</t>
    </r>
    <r>
      <rPr>
        <sz val="9"/>
        <rFont val="宋体"/>
        <charset val="134"/>
      </rPr>
      <t>³</t>
    </r>
    <r>
      <rPr>
        <sz val="9"/>
        <rFont val="仿宋_GB2312"/>
        <charset val="134"/>
      </rPr>
      <t>，石方300/m</t>
    </r>
    <r>
      <rPr>
        <sz val="9"/>
        <rFont val="宋体"/>
        <charset val="134"/>
      </rPr>
      <t>³</t>
    </r>
  </si>
  <si>
    <t>发展烤烟种植200亩，改善生产生活条件，42户162名贫困人口受益，增收60万元。</t>
  </si>
  <si>
    <t>毛里坪社区村委</t>
  </si>
  <si>
    <t>秀富里村烤烟水稻种植产业项目</t>
  </si>
  <si>
    <r>
      <rPr>
        <sz val="9"/>
        <rFont val="仿宋_GB2312"/>
        <charset val="134"/>
      </rPr>
      <t>烤烟种植50亩，水稻80亩，新建280m水渠、维修水渠护坡120m</t>
    </r>
    <r>
      <rPr>
        <sz val="9"/>
        <rFont val="宋体"/>
        <charset val="134"/>
      </rPr>
      <t>³</t>
    </r>
  </si>
  <si>
    <r>
      <rPr>
        <sz val="9"/>
        <rFont val="仿宋_GB2312"/>
        <charset val="134"/>
      </rPr>
      <t>水渠新建260元/m 、新拌混泥380元/m</t>
    </r>
    <r>
      <rPr>
        <sz val="9"/>
        <rFont val="宋体"/>
        <charset val="134"/>
      </rPr>
      <t>³</t>
    </r>
  </si>
  <si>
    <t>种植烤烟50亩，水稻80亩，灌慨面积150亩、28户130名贫困人口受益，每年增收3万元</t>
  </si>
  <si>
    <t>秀富里村委村委</t>
  </si>
  <si>
    <t>磨刀岭村油茶基地产业发展项目</t>
  </si>
  <si>
    <t>400亩油茶基地坡该梯，种苗购置，种植及培育</t>
  </si>
  <si>
    <t>磨刀岭村</t>
  </si>
  <si>
    <t>发展壮大村集体经济，603贫困人口增加经济收入，扩宽贫困人口就业渠道</t>
  </si>
  <si>
    <t>2020.5.</t>
  </si>
  <si>
    <t>2020.10.</t>
  </si>
  <si>
    <t>磨刀岭村村委</t>
  </si>
  <si>
    <t>下兰冲村木耳产业发展项目</t>
  </si>
  <si>
    <t>开垦、种苗、搭棚7亩</t>
  </si>
  <si>
    <t>下兰冲村</t>
  </si>
  <si>
    <t>2.858万元/亩</t>
  </si>
  <si>
    <t>贫困人口140人受益，新增木耳种植7亩，增收10万元</t>
  </si>
  <si>
    <t>2020.9.</t>
  </si>
  <si>
    <t>下兰冲村村委</t>
  </si>
  <si>
    <t>龙珠村烤烟产业发展机耕道建设项目</t>
  </si>
  <si>
    <t>发展烤烟300亩，配套建设：机耕道建设320米、宽4.5米、高1.5米</t>
  </si>
  <si>
    <r>
      <rPr>
        <sz val="9"/>
        <rFont val="仿宋_GB2312"/>
        <charset val="134"/>
      </rPr>
      <t>46.3元/M</t>
    </r>
    <r>
      <rPr>
        <vertAlign val="superscript"/>
        <sz val="9"/>
        <rFont val="仿宋_GB2312"/>
        <charset val="134"/>
      </rPr>
      <t>3</t>
    </r>
  </si>
  <si>
    <t>新增烤烟种植面积120亩，解决441名贫困人口的农业生产问题，发展种植300亩烤烟，增收20万元。</t>
  </si>
  <si>
    <t>龙珠村村委</t>
  </si>
  <si>
    <t>龙珠村烤烟产业发展排洪渠护砌项目</t>
  </si>
  <si>
    <t>发展烤烟300亩，配套建设：排洪渠护砌长150米。清於150米。</t>
  </si>
  <si>
    <r>
      <rPr>
        <sz val="9"/>
        <rFont val="仿宋_GB2312"/>
        <charset val="134"/>
      </rPr>
      <t>清淤20元/M</t>
    </r>
    <r>
      <rPr>
        <vertAlign val="superscript"/>
        <sz val="9"/>
        <rFont val="仿宋_GB2312"/>
        <charset val="134"/>
      </rPr>
      <t>3</t>
    </r>
    <r>
      <rPr>
        <sz val="9"/>
        <rFont val="仿宋_GB2312"/>
        <charset val="134"/>
      </rPr>
      <t>、护砌288.9元/M</t>
    </r>
    <r>
      <rPr>
        <vertAlign val="superscript"/>
        <sz val="9"/>
        <rFont val="仿宋_GB2312"/>
        <charset val="134"/>
      </rPr>
      <t>3</t>
    </r>
  </si>
  <si>
    <t>鳌头居委会发展烤烟产业发展项目</t>
  </si>
  <si>
    <t>发展烤烟150亩，配套建设：厂房长30米
机耕道长350米，机耕道护砌：山塘加固及清淤长50米，</t>
  </si>
  <si>
    <t>鳌头居委会</t>
  </si>
  <si>
    <r>
      <rPr>
        <sz val="9"/>
        <rFont val="仿宋_GB2312"/>
        <charset val="134"/>
      </rPr>
      <t>厂房10万/1座，山塘加固及清淤400元/M</t>
    </r>
    <r>
      <rPr>
        <vertAlign val="superscript"/>
        <sz val="9"/>
        <rFont val="仿宋_GB2312"/>
        <charset val="134"/>
      </rPr>
      <t>3</t>
    </r>
    <r>
      <rPr>
        <sz val="9"/>
        <rFont val="仿宋_GB2312"/>
        <charset val="134"/>
      </rPr>
      <t>,机耕道建设42.9元/米</t>
    </r>
  </si>
  <si>
    <t>60名贫困人口受益，发展烤烟种植150亩，增收6万元。</t>
  </si>
  <si>
    <t>2020.6.</t>
  </si>
  <si>
    <t>金陵镇千马坪瑶族村种养殖产业发展项目</t>
  </si>
  <si>
    <t>粽叶种植90亩、油茶30亩、购买鸡苗3000只、牛崽10头、猪崽30头</t>
  </si>
  <si>
    <t>千马坪村</t>
  </si>
  <si>
    <t>粽叶、油茶种植750元/亩，鸡苗15元/只，牛崽2000元/头，猪崽1500元/头</t>
  </si>
  <si>
    <t>24名贫困人口受益，增收15万元。</t>
  </si>
  <si>
    <t>千马坪村委</t>
  </si>
  <si>
    <t>山林岗村油茶基地产业发展项目</t>
  </si>
  <si>
    <t>油茶开垦200亩</t>
  </si>
  <si>
    <t>山林岗村</t>
  </si>
  <si>
    <t>1000元/亩</t>
  </si>
  <si>
    <t>贫困户55人受益，新增油茶种植面积200亩，增收20万元。</t>
  </si>
  <si>
    <t>山林岗村村委</t>
  </si>
  <si>
    <t>上游村油茶基地产业发展项目</t>
  </si>
  <si>
    <t>油茶基地开120亩垦种植</t>
  </si>
  <si>
    <t>1667元/亩</t>
  </si>
  <si>
    <t>336名贫困人口受益，新增油茶基地种植面积120亩，增收30万元。</t>
  </si>
  <si>
    <t>2020.8.</t>
  </si>
  <si>
    <t>上游村村委</t>
  </si>
  <si>
    <t>莲花塘村种殖产业发展项目</t>
  </si>
  <si>
    <t>90亩柚子幼苗种植，购肥、除草、相关水利配套设施建设。60亩柑橘基地购肥、除草、相关水利配套设施建设</t>
  </si>
  <si>
    <t>莲花塘村</t>
  </si>
  <si>
    <t>1333元/亩</t>
  </si>
  <si>
    <t>新增产业180亩，323名贫困人口受益，发展柚子、柑橘种植，增收25万元。</t>
  </si>
  <si>
    <t>莲花塘村村委</t>
  </si>
  <si>
    <t>大元冲村食用菌产业发展项目</t>
  </si>
  <si>
    <t>食用菌基地配套设施建设：水电配套、一座晾晒棚，道路硬化长80米、宽4米</t>
  </si>
  <si>
    <r>
      <rPr>
        <sz val="9"/>
        <rFont val="仿宋_GB2312"/>
        <charset val="134"/>
      </rPr>
      <t>水电配套4万元，晾晒棚6万元/1座，道路建设277.7元/M</t>
    </r>
    <r>
      <rPr>
        <vertAlign val="superscript"/>
        <sz val="9"/>
        <rFont val="仿宋_GB2312"/>
        <charset val="134"/>
      </rPr>
      <t>2</t>
    </r>
  </si>
  <si>
    <t>完善食用菌基地相关配套设施，贫困人口122人受益，增收18万元。</t>
  </si>
  <si>
    <t>大元冲村村委</t>
  </si>
  <si>
    <t>刘家村水稻种植产业发展</t>
  </si>
  <si>
    <t>发展50亩水稻产业，配套：修复水毁河田护砌50米，大树下二桥河田水毁100米</t>
  </si>
  <si>
    <t>刘家村</t>
  </si>
  <si>
    <r>
      <rPr>
        <sz val="9"/>
        <rFont val="仿宋_GB2312"/>
        <charset val="134"/>
      </rPr>
      <t>混凝土338元/m</t>
    </r>
    <r>
      <rPr>
        <sz val="9"/>
        <rFont val="宋体"/>
        <charset val="134"/>
      </rPr>
      <t>³</t>
    </r>
    <r>
      <rPr>
        <sz val="9"/>
        <rFont val="仿宋_GB2312"/>
        <charset val="134"/>
      </rPr>
      <t>，挡土墙380元/m</t>
    </r>
    <r>
      <rPr>
        <sz val="9"/>
        <rFont val="宋体"/>
        <charset val="134"/>
      </rPr>
      <t>³</t>
    </r>
  </si>
  <si>
    <t>120名贫困人口受益，增加12万元</t>
  </si>
  <si>
    <t>刘家村委</t>
  </si>
  <si>
    <t>刘家村林木产业发展</t>
  </si>
  <si>
    <t>发展林木产业，配套：维修4条被水毁的林区生产道路约5公里。</t>
  </si>
  <si>
    <t>2万元/公里</t>
  </si>
  <si>
    <t>380名贫困人口受益，增加25万</t>
  </si>
  <si>
    <t>长田自然村罗家坝水稻种植产业发展</t>
  </si>
  <si>
    <t>发展水稻产业50亩，配套：水坝加长30米、修建渡槽60米，水渠维修150米:</t>
  </si>
  <si>
    <t>两江口村</t>
  </si>
  <si>
    <r>
      <rPr>
        <sz val="9"/>
        <rFont val="仿宋_GB2312"/>
        <charset val="134"/>
      </rPr>
      <t>毛石混凝土332元/m</t>
    </r>
    <r>
      <rPr>
        <sz val="9"/>
        <rFont val="宋体"/>
        <charset val="134"/>
      </rPr>
      <t>³</t>
    </r>
    <r>
      <rPr>
        <sz val="9"/>
        <rFont val="仿宋_GB2312"/>
        <charset val="134"/>
      </rPr>
      <t>，片石挡土墙350元/m</t>
    </r>
    <r>
      <rPr>
        <sz val="9"/>
        <rFont val="宋体"/>
        <charset val="134"/>
      </rPr>
      <t>³</t>
    </r>
    <r>
      <rPr>
        <sz val="9"/>
        <rFont val="仿宋_GB2312"/>
        <charset val="134"/>
      </rPr>
      <t>混凝土管150元/m</t>
    </r>
  </si>
  <si>
    <t>长田自然村、桐子坪村260名贫困人口受益，增收22万元</t>
  </si>
  <si>
    <t>两江口村委</t>
  </si>
  <si>
    <t>三塘源村林木产业发展</t>
  </si>
  <si>
    <t>发展林木产业100亩，配套：维修冬源生产性道路护砌100米扩宽1000米</t>
  </si>
  <si>
    <t>三塘源村</t>
  </si>
  <si>
    <r>
      <rPr>
        <sz val="9"/>
        <rFont val="仿宋_GB2312"/>
        <charset val="134"/>
      </rPr>
      <t>混泥土330元/m</t>
    </r>
    <r>
      <rPr>
        <sz val="9"/>
        <rFont val="宋体"/>
        <charset val="134"/>
      </rPr>
      <t>³</t>
    </r>
    <r>
      <rPr>
        <sz val="9"/>
        <rFont val="仿宋_GB2312"/>
        <charset val="134"/>
      </rPr>
      <t>，挡土墙330元/m</t>
    </r>
    <r>
      <rPr>
        <sz val="9"/>
        <rFont val="宋体"/>
        <charset val="134"/>
      </rPr>
      <t>³</t>
    </r>
  </si>
  <si>
    <t>50户贫困人口受益，增收25万元</t>
  </si>
  <si>
    <t>三塘源村委</t>
  </si>
  <si>
    <t>三塘源村水稻种植产业发展</t>
  </si>
  <si>
    <t>发展35亩水稻产业，配套：桐子漕口良田护砌120米，高2米</t>
  </si>
  <si>
    <r>
      <rPr>
        <sz val="9"/>
        <rFont val="仿宋_GB2312"/>
        <charset val="134"/>
      </rPr>
      <t>护砌120米，高2米，300元/m</t>
    </r>
    <r>
      <rPr>
        <sz val="9"/>
        <rFont val="宋体"/>
        <charset val="134"/>
      </rPr>
      <t>³</t>
    </r>
  </si>
  <si>
    <t>60名贫困人口受益，增收8万元</t>
  </si>
  <si>
    <t>上里源村甘家水稻种植产业发展</t>
  </si>
  <si>
    <t>发展50亩水稻产业，配套：田坎护砌  长250米、宽1.5米、高3米</t>
  </si>
  <si>
    <t>上里源村</t>
  </si>
  <si>
    <r>
      <rPr>
        <sz val="9"/>
        <rFont val="仿宋_GB2312"/>
        <charset val="134"/>
      </rPr>
      <t>长250米、宽1.5米、高3米，350元/m</t>
    </r>
    <r>
      <rPr>
        <sz val="9"/>
        <rFont val="宋体"/>
        <charset val="134"/>
      </rPr>
      <t>³</t>
    </r>
  </si>
  <si>
    <t>220名贫困人口受益，增收16万元</t>
  </si>
  <si>
    <t>上里源村委</t>
  </si>
  <si>
    <t>高岱源黄姜种植产业发展</t>
  </si>
  <si>
    <t>在高岱源田子冲、新村种植黄姜50亩</t>
  </si>
  <si>
    <t>购买种苗10万株，1.5元/株，土地流转50亩，250元/亩</t>
  </si>
  <si>
    <t>374名贫困人口受益，增收25万元</t>
  </si>
  <si>
    <t>高岱源村委</t>
  </si>
  <si>
    <t>泥塘村洞里湾水稻种植产业发展</t>
  </si>
  <si>
    <t>发展30亩水稻产业，配套：洞里湾水毁田圹护砌500m</t>
  </si>
  <si>
    <t>400元/米</t>
  </si>
  <si>
    <t>20名贫困户人口受益，增收25万元</t>
  </si>
  <si>
    <t>泥塘村委</t>
  </si>
  <si>
    <t>小水干油茶种植产业发展</t>
  </si>
  <si>
    <t>百里源种养专业合作社种植油茶50亩</t>
  </si>
  <si>
    <t>小水干村</t>
  </si>
  <si>
    <t>4000元/亩</t>
  </si>
  <si>
    <t>241名贫困人口受益，增收24万元</t>
  </si>
  <si>
    <t>小水干村委</t>
  </si>
  <si>
    <t>油茶、红薯及农产品新加工产业发展</t>
  </si>
  <si>
    <t>建设扶贫车间1500平方米，土石方开挖、平整、硬化</t>
  </si>
  <si>
    <t>青皮源村</t>
  </si>
  <si>
    <t>106元/平</t>
  </si>
  <si>
    <t>337名贫困人口受益，增收29万元</t>
  </si>
  <si>
    <t>青皮源村委</t>
  </si>
  <si>
    <t>青皮源油茶种植产业发展</t>
  </si>
  <si>
    <t>井水源油茶50亩及套种红薯种植，配套：新修生产性道路</t>
  </si>
  <si>
    <t>生产路1万元、红薯苗、种植、施肥、除草共计2.5万元</t>
  </si>
  <si>
    <t>46名贫困人口受益，增收6万元</t>
  </si>
  <si>
    <t>漕头源水稻种植产业发展</t>
  </si>
  <si>
    <t>发展20亩水稻产业，配套：漕头沅水渠维修重建490米</t>
  </si>
  <si>
    <t>408元/米</t>
  </si>
  <si>
    <t>150名贫困人口受益，增收18万元</t>
  </si>
  <si>
    <t>竹林坪村委</t>
  </si>
  <si>
    <t>奶参药材及竹笋农产品加工产业发展</t>
  </si>
  <si>
    <t>发展奶参药材及竹笋农产品50亩，配套：在鲁塘村板子桥建设农产品加工扶贫车间250平米</t>
  </si>
  <si>
    <t>300名贫困人口受益，增收24万元</t>
  </si>
  <si>
    <t>鲁塘村委</t>
  </si>
  <si>
    <t>奶参药材及农产品种植产业发展</t>
  </si>
  <si>
    <t>发展奶参药材及竹笋农产品50亩，配套：在兰丝源口、同罗田、坳背流转山林50亩，种植奶参及农产品</t>
  </si>
  <si>
    <t>骥村镇烤烟产业发展项目</t>
  </si>
  <si>
    <t>发展种植烤烟400亩，配套设施：奖补新建密集型烤房30座，地面硬化1250平方米，新建围墙130米，大棚500平方米，电力设施1套</t>
  </si>
  <si>
    <t>黄公塘村</t>
  </si>
  <si>
    <t>奖补烤烟房1万/座，地面硬化60元/平方米，围墙200元/米，大棚85元/平方米，电力设施10万元/套</t>
  </si>
  <si>
    <t>贫困户260人受益，增收100万元</t>
  </si>
  <si>
    <t>骥村镇人民政府</t>
  </si>
  <si>
    <t>黄公塘村红薯产业发展项目</t>
  </si>
  <si>
    <r>
      <rPr>
        <sz val="9"/>
        <rFont val="仿宋_GB2312"/>
        <charset val="134"/>
      </rPr>
      <t>种植红薯600亩，产业配套设施建设：地基硬化500</t>
    </r>
    <r>
      <rPr>
        <sz val="9"/>
        <rFont val="宋体"/>
        <charset val="134"/>
      </rPr>
      <t>㎡</t>
    </r>
    <r>
      <rPr>
        <sz val="9"/>
        <rFont val="仿宋_GB2312"/>
        <charset val="134"/>
      </rPr>
      <t>砌沟150米，围墙150米</t>
    </r>
  </si>
  <si>
    <t>硬化43.51元/平方、土方22元/方、浆砌石330元/方</t>
  </si>
  <si>
    <t>贫困户120人受益，增收30万元</t>
  </si>
  <si>
    <t>黄公塘村委</t>
  </si>
  <si>
    <t>乌下村烤烟、水稻发展项目</t>
  </si>
  <si>
    <t>种植烤烟120亩，水稻种植60亩，配套设施建设：机耕道建设长980米，宽4米</t>
  </si>
  <si>
    <r>
      <rPr>
        <sz val="9"/>
        <rFont val="仿宋_GB2312"/>
        <charset val="134"/>
      </rPr>
      <t>12.7元/</t>
    </r>
    <r>
      <rPr>
        <sz val="9"/>
        <rFont val="宋体"/>
        <charset val="134"/>
      </rPr>
      <t>㎡</t>
    </r>
  </si>
  <si>
    <t>贫困户30人受益，增收10万元</t>
  </si>
  <si>
    <t>乌下村委</t>
  </si>
  <si>
    <t>黄栗山村红皮萝卜产业发展项目</t>
  </si>
  <si>
    <t>种植红皮萝卜25亩，配套设施建设：新建小水坝一座、新修水渠150米、新建过河渡槽一座</t>
  </si>
  <si>
    <t>黄栗山村</t>
  </si>
  <si>
    <t>土方22元/方、浆砌石330元/方</t>
  </si>
  <si>
    <t>贫困户40人受益，增加收入20万元</t>
  </si>
  <si>
    <t>黄栗山村委</t>
  </si>
  <si>
    <t>种植红皮萝卜30亩，配套设施建设：长160米，宽4.5米路面硬化</t>
  </si>
  <si>
    <r>
      <rPr>
        <sz val="9"/>
        <rFont val="仿宋_GB2312"/>
        <charset val="134"/>
      </rPr>
      <t>硬化138.8元/</t>
    </r>
    <r>
      <rPr>
        <sz val="9"/>
        <rFont val="宋体"/>
        <charset val="134"/>
      </rPr>
      <t>㎡</t>
    </r>
  </si>
  <si>
    <t>贫困户40人受益，增加收入15万元</t>
  </si>
  <si>
    <t>三和社区烤烟、药材产业发展项目</t>
  </si>
  <si>
    <t>种植烤烟120亩，药材100亩，配套设施建设：六合圩水毁河道300米护砌</t>
  </si>
  <si>
    <t>三和社区</t>
  </si>
  <si>
    <t>土方20元/方、浆砌石300元/方</t>
  </si>
  <si>
    <t>贫困户240人受益，增加收入30万元</t>
  </si>
  <si>
    <t>刘家山村烤烟产业发展项目</t>
  </si>
  <si>
    <t>种植烤烟90亩，配套设施建设：新建排洪渠1000米</t>
  </si>
  <si>
    <t>刘家山村</t>
  </si>
  <si>
    <t>贫困户160人受益，增加收入30万元</t>
  </si>
  <si>
    <t>刘家山村委</t>
  </si>
  <si>
    <t>肥源村渔业产业养殖项目</t>
  </si>
  <si>
    <t>养殖鱼3000尾，配套设施建设：山塘修缮1口，护砌长30米，高2米，安装涵管，清淤</t>
  </si>
  <si>
    <t>改善灌溉面积20亩，解决20户66人贫困户田地灌溉，增加收入15万元</t>
  </si>
  <si>
    <t>肥源村委</t>
  </si>
  <si>
    <t>贺家村烤烟、红薯、油茶等发展项目</t>
  </si>
  <si>
    <t>种植烤烟35亩，油茶300亩，红薯100亩，建设生产用路长400米。</t>
  </si>
  <si>
    <t>25万元/公里</t>
  </si>
  <si>
    <t>贫困户30户126人受益，增加收入25万元</t>
  </si>
  <si>
    <t>贺家村委</t>
  </si>
  <si>
    <t>大观堡村发展特色红薯产业</t>
  </si>
  <si>
    <t>新增种植红薯100亩，配套建设：建设红薯加工车间及储存设施4处，共计300平方米</t>
  </si>
  <si>
    <t>660元/平方</t>
  </si>
  <si>
    <t>新增种植红薯100亩，30户贫困户受益，增收12万元</t>
  </si>
  <si>
    <t>大观堡村委</t>
  </si>
  <si>
    <t>马场岭村发展烤烟产业</t>
  </si>
  <si>
    <t>发展烤烟120亩，配套建设：财神渠道至螃蟹园水渠建设1500米</t>
  </si>
  <si>
    <t>133元/米</t>
  </si>
  <si>
    <t>解决200亩田土灌溉问题，新增烤烟120亩，35户贫困户受益，增收18万元</t>
  </si>
  <si>
    <t>马场岭村委</t>
  </si>
  <si>
    <t>大利村发展油茶柚子产业</t>
  </si>
  <si>
    <t>发展种植水稻100亩、油茶30亩、香柚20亩配套建设：修建井湾水渠1000米</t>
  </si>
  <si>
    <t>大利村</t>
  </si>
  <si>
    <t>20万/KM</t>
  </si>
  <si>
    <t>解决人畜饮水问题，灌溉水稻100亩、油茶30亩、香柚20亩带动贫困户35户104人受益，增收11万元</t>
  </si>
  <si>
    <t>大利村委</t>
  </si>
  <si>
    <t>乐塘村发展青蒿、颠茄、烤烟产业</t>
  </si>
  <si>
    <t>发展种植青蒿110亩，颠茄15亩，烤烟40亩，沙公井至牛角塘排洪渠400米、机耕道900米</t>
  </si>
  <si>
    <t>土方20元/方、浆砌石300元/方、砼85元/平</t>
  </si>
  <si>
    <t>发展种植青蒿110亩，颠茄15亩，烤烟40亩，35户贫困户受益，增收20万元</t>
  </si>
  <si>
    <t>乐塘村委</t>
  </si>
  <si>
    <t>周家山村发展水稻产业</t>
  </si>
  <si>
    <t>发展水稻种植100亩，配套建设：三石氹山塘维修8亩</t>
  </si>
  <si>
    <t>周家山村</t>
  </si>
  <si>
    <t>2.5万/亩</t>
  </si>
  <si>
    <t>发展水稻种植100亩，25户贫困户受益，增收10万元</t>
  </si>
  <si>
    <t>周家山村委</t>
  </si>
  <si>
    <t>永新村发展水稻烤烟产业</t>
  </si>
  <si>
    <t>种植80亩水稻，种植80亩烤烟，配套建设：坪丰塘小型库清淤护砌清淤50方护砌100米</t>
  </si>
  <si>
    <t>永新村</t>
  </si>
  <si>
    <t>2000元/米</t>
  </si>
  <si>
    <t>种植80亩水稻，种植80亩烤烟，30户贫困户受益，增收12万元</t>
  </si>
  <si>
    <t>永新村委</t>
  </si>
  <si>
    <t>龙家大院村发展食用菌产业园</t>
  </si>
  <si>
    <t>种植10亩食用菌，配套建设：食用菌产业配套建设水沟护砌、填平、硬化300米</t>
  </si>
  <si>
    <t xml:space="preserve">龙家大院村 </t>
  </si>
  <si>
    <t>666元/米</t>
  </si>
  <si>
    <t>食用菌产业种植10亩，20户贫困户受益，增收20万元</t>
  </si>
  <si>
    <t>龙家大院村委</t>
  </si>
  <si>
    <t>水楼脚村发展水稻烤烟产业</t>
  </si>
  <si>
    <t>种植烤烟30亩，水稻50亩，配套建设：机耕道修路改涵管300米</t>
  </si>
  <si>
    <t>水楼脚村</t>
  </si>
  <si>
    <t>种植烤烟30亩，水稻50亩，25户贫困户受益，增收10万元</t>
  </si>
  <si>
    <t>水楼脚村委</t>
  </si>
  <si>
    <t>云溪欧家村发展药材产业</t>
  </si>
  <si>
    <t>烤烟50亩，药材50亩，配套建设：下子岭自然村至塘铺自然村道路硬化1000米</t>
  </si>
  <si>
    <t>解决药材运输问题，15户贫困户受益，增收15万元</t>
  </si>
  <si>
    <t>云溪欧家村委</t>
  </si>
  <si>
    <t>桑田村发展油茶产业</t>
  </si>
  <si>
    <t>种植油茶500亩，配套建设：田坠至桑梓公路硬,化塘下自然村道路硬化1200米</t>
  </si>
  <si>
    <t>种植油茶500亩，25户贫困户受益，增收15万元</t>
  </si>
  <si>
    <t>桑田村委</t>
  </si>
  <si>
    <t>陈晚村烤烟产业发展项目</t>
  </si>
  <si>
    <t>发展烤烟300亩：整修水渠800M，两侧装模现浇混泥土,宽0.15CM、高0.7CM</t>
  </si>
  <si>
    <t>陈晚社区</t>
  </si>
  <si>
    <t>454.51/m3</t>
  </si>
  <si>
    <t>发展烤烟种植面积300亩，贫困人口106人受益，增收8万元。</t>
  </si>
  <si>
    <t>2020.4</t>
  </si>
  <si>
    <t>2020.9</t>
  </si>
  <si>
    <t>陈晚居委会</t>
  </si>
  <si>
    <t>发展烤烟20亩：金盆窝自然村新修机耕路200M,宽4M</t>
  </si>
  <si>
    <t>15万/1KM</t>
  </si>
  <si>
    <t>发展烤烟种植面积20亩，贫困人口5人受益，增收3万元。</t>
  </si>
  <si>
    <t>徐家村烤烟产业发展项目</t>
  </si>
  <si>
    <t>发展烤烟60亩：小坥至永桥头水渠三面光长600米</t>
  </si>
  <si>
    <t>330元/m</t>
  </si>
  <si>
    <t>省级</t>
  </si>
  <si>
    <t>发展烤烟种植面积60亩，贫困人口96人受益，增收9万元。</t>
  </si>
  <si>
    <t>2020.10</t>
  </si>
  <si>
    <t>徐家村委会</t>
  </si>
  <si>
    <t>黎家湾村烤烟产业发展项目</t>
  </si>
  <si>
    <t>发展烤烟80亩：良木井至赵家水库河道清淤800米及桥梁建设4座山塘清淤0.6亩</t>
  </si>
  <si>
    <t>发展烤烟种植面积80亩，贫困人口108人受益，增收10万元。</t>
  </si>
  <si>
    <t>黎家湾村委会</t>
  </si>
  <si>
    <t>李仟二村烤烟产业发展项目</t>
  </si>
  <si>
    <t>发展烤烟120亩：奖补新建烤烟10座</t>
  </si>
  <si>
    <t>2仟元/座</t>
  </si>
  <si>
    <t>解决烟农烤烟问题，带动11户贫困户发展生产，增收12万元</t>
  </si>
  <si>
    <t>李仟二村委会</t>
  </si>
  <si>
    <t>发展烤烟120亩：岩门口至尹刘王家机耕道长1000米，宽4.5米</t>
  </si>
  <si>
    <t>18万/1KM</t>
  </si>
  <si>
    <t>发展烤烟种植面积120亩，贫困人口115人受益，增收12万元。</t>
  </si>
  <si>
    <t>2020.8</t>
  </si>
  <si>
    <t>刘志孙村烤烟产业发展项目</t>
  </si>
  <si>
    <t>发展烤烟130亩：村骨干山塘扩宽、电排设施及新新修渠道长200米</t>
  </si>
  <si>
    <t>发展烤烟种植面积130亩，贫困人口125人受益，增收10万元。</t>
  </si>
  <si>
    <t>刘志孙村委会</t>
  </si>
  <si>
    <t>大坪村烤烟产业发展项目</t>
  </si>
  <si>
    <t>发展烤烟80亩：新建密集型烤烟房6座</t>
  </si>
  <si>
    <t>1.7万元/座</t>
  </si>
  <si>
    <t>解决烟农烤烟问题，带动12户贫困户发展生产，增收5万元</t>
  </si>
  <si>
    <t>大坪村委会</t>
  </si>
  <si>
    <t>发展烤烟80亩：砠凹背机耕道长600米，宽3米</t>
  </si>
  <si>
    <t>发展烤烟种植面积80亩，贫困人口125人受益，增收10万元。</t>
  </si>
  <si>
    <t>陈继村烤烟产业发展项目</t>
  </si>
  <si>
    <t>发展烤烟100亩：村水井旁边至石马砠机耕道长800米</t>
  </si>
  <si>
    <t>发展烤烟种植面积100亩，贫困人口115人受益，增收11万元。</t>
  </si>
  <si>
    <t>陈继村委会</t>
  </si>
  <si>
    <t>陈继村烤烟基地产业发展项目</t>
  </si>
  <si>
    <t>发展烤烟40亩：大口背机耕道桥梁一座</t>
  </si>
  <si>
    <t>7万元/座</t>
  </si>
  <si>
    <t>发展烤烟种植面积40亩，贫困人口56人受益，增收3万元。</t>
  </si>
  <si>
    <t>河山岩村烤烟产业发展项目</t>
  </si>
  <si>
    <t>发展烤烟110亩：渠道建设长2000米，机耕道长2000米</t>
  </si>
  <si>
    <t>发展烤烟种植面积110亩，贫困人口135人受益，增收13万元。</t>
  </si>
  <si>
    <t>河山岩村委会</t>
  </si>
  <si>
    <t>青山坪村烤烟产业发展项目</t>
  </si>
  <si>
    <t>发展烤烟106亩：水渠清淤2000立方，桥梁1座，闸门2个</t>
  </si>
  <si>
    <t>青山坪村</t>
  </si>
  <si>
    <t>清淤5万，桥梁10万，闸门5万元</t>
  </si>
  <si>
    <t>发展烤烟种植面积106亩，贫困人口120人受益，增收15万元。</t>
  </si>
  <si>
    <t>青山坪村委会</t>
  </si>
  <si>
    <t>骆铭孙村烤烟产业发展项目</t>
  </si>
  <si>
    <t>发展烤烟150亩：排洪渠至火烧砠机耕道1700米</t>
  </si>
  <si>
    <t>骆铭孙村</t>
  </si>
  <si>
    <t>发展烤烟种植面积150亩，贫困人口135人受益，增收12万元。</t>
  </si>
  <si>
    <t>骆铭孙村委会</t>
  </si>
  <si>
    <t>下塘窝村烤烟产业发展项目</t>
  </si>
  <si>
    <t>发展烤烟30亩：新修机耕道及护砌，长320米，宽3.5米</t>
  </si>
  <si>
    <t>发展烤烟种植面积30亩，贫困人口15人受益，增收3万元。</t>
  </si>
  <si>
    <t>下塘窝村委会</t>
  </si>
  <si>
    <t>下塘窝村扶贫车间建设项目</t>
  </si>
  <si>
    <t>发展红薯、粮食等农产品加工：扶贫车间四周硬化600平方米</t>
  </si>
  <si>
    <t>43元/m2</t>
  </si>
  <si>
    <t>完善扶贫车间后续建设，受益贫困户20户，增收5.5万元</t>
  </si>
  <si>
    <t>2020.6</t>
  </si>
  <si>
    <t>发展烤烟40亩：谢家洞至青山塘水渠：500M*0.4*0.5，黄龙坝至李家竹园水渠：1000M*0.4*0.5</t>
  </si>
  <si>
    <t>发展烤烟种植面积40亩，贫困人口30人受益，增收4万元。</t>
  </si>
  <si>
    <t>山口洞烤烟产业发展项目</t>
  </si>
  <si>
    <t>发展水稻及烤烟产业150亩，配套建设：村组路硬化长450米，宽4.5米，护砌78方</t>
  </si>
  <si>
    <t>土方22元/方、浆砌石330元/方、碎石18.42元/平方、砼硬化63.79元/平方</t>
  </si>
  <si>
    <t>65名贫困人口受益，新增烤烟种植面积30亩，增收12万元。</t>
  </si>
  <si>
    <t>山口洞村委</t>
  </si>
  <si>
    <t>三水村大豆基地产业发展项目</t>
  </si>
  <si>
    <t>发展烤烟30亩、大豆产业200亩，配套改建水渠长1500米、宽0.6米、高0.5米；库内放水坝改造</t>
  </si>
  <si>
    <t>三水村</t>
  </si>
  <si>
    <t>侧墙砼458.02元/方、底板砼410.64元/方</t>
  </si>
  <si>
    <t>105名贫困人口受益益，新增烤烟种植面积10亩，新增大豆种植面积100亩，增收18万元。</t>
  </si>
  <si>
    <t>三水村委</t>
  </si>
  <si>
    <t>沙田烤烟产业发展项目</t>
  </si>
  <si>
    <t>发展烤烟250亩，水稻产业300亩，配套建设：硬化长600米，宽3.5米道路</t>
  </si>
  <si>
    <t>沙田村</t>
  </si>
  <si>
    <t>砼硬化63.79元/平方、碎石18.42元/平方</t>
  </si>
  <si>
    <t>80名贫困人口受益，新增烤烟种植面积95亩，增收28.5万元。</t>
  </si>
  <si>
    <t>沙田村委</t>
  </si>
  <si>
    <t>赤新立新村烤烟产业发展项目</t>
  </si>
  <si>
    <t>发展烤烟150亩，水稻产业120亩，配套建设：坝改闸清淤、水渠护砌200米、机耕道建设200米</t>
  </si>
  <si>
    <t>赤新村</t>
  </si>
  <si>
    <t>清淤25.4元/方、水渠护砌350元/方、土方22元/方、浆砌石330元/方</t>
  </si>
  <si>
    <t>30名贫困人口受益，新增烤烟种植面积30亩，增收9万元。</t>
  </si>
  <si>
    <t>赤新村委</t>
  </si>
  <si>
    <t>赤新赤湾头村烤烟产业发展项目</t>
  </si>
  <si>
    <t>发展烤烟产业180亩，配套建设：耕道建设长600米，宽3.5米</t>
  </si>
  <si>
    <t>土方22元/方、浆砌石330元/方、碎石18.42元/平方</t>
  </si>
  <si>
    <t>26名贫困人口受益，新增烤烟种植面积35亩，增收10.5万元。</t>
  </si>
  <si>
    <t>罗家坪村发展烤烟产业项目建设</t>
  </si>
  <si>
    <t>发展烤烟种植面积400亩，奖补资金10座烤烟房建设及基础设施配套</t>
  </si>
  <si>
    <t>0.8万元/座</t>
  </si>
  <si>
    <t>25名贫困人口受益，增收20万元</t>
  </si>
  <si>
    <t>三井镇人民政府</t>
  </si>
  <si>
    <t>罗家坪村发展烤烟、水稻产业项目建设</t>
  </si>
  <si>
    <t>发展烤烟、水稻种植面积200亩，配套建设罗家坪自然村山塘维护及水沟清淤、机耕道建设300米</t>
  </si>
  <si>
    <t>200元/立方米、400元/米</t>
  </si>
  <si>
    <t>30名贫困人受益，增收20万元</t>
  </si>
  <si>
    <t>罗家坪村委会</t>
  </si>
  <si>
    <t>三井镇发展烤烟产业项目建设</t>
  </si>
  <si>
    <t>发展烤烟种植面积6400亩，山下、罗家坪等全镇密集烤房炉膛补漏150座</t>
  </si>
  <si>
    <t>山下村</t>
  </si>
  <si>
    <t>260元/座</t>
  </si>
  <si>
    <t>200名贫困人口收益、解决6400亩烤烟烘烤问题，人均增收200元</t>
  </si>
  <si>
    <t>2020.11</t>
  </si>
  <si>
    <t>山下村发展烤烟产业项目建设</t>
  </si>
  <si>
    <t>发展烤烟种植面积500亩，5座烤烟房主体建设及烤烟房基础设施配套</t>
  </si>
  <si>
    <t>4万元/座</t>
  </si>
  <si>
    <t>60名贫困人口受益，年增收50万元以上</t>
  </si>
  <si>
    <t>2020.12</t>
  </si>
  <si>
    <t>山美村发展烤烟产业项目建设</t>
  </si>
  <si>
    <t>30名贫困人口受益，解决增加90亩烤烟烘烤问题，增收15万元</t>
  </si>
  <si>
    <t>古牛岗村发展烤烟产业项目建设</t>
  </si>
  <si>
    <t>发展烤烟种植面积200亩，5座烤烟房建设及配套设施</t>
  </si>
  <si>
    <t>古牛岗村</t>
  </si>
  <si>
    <t>2.7万元/座</t>
  </si>
  <si>
    <t>30名贫困人受益，增收15万元</t>
  </si>
  <si>
    <t>古牛岗村发展烤烟、水稻产业项目建设</t>
  </si>
  <si>
    <t>发展烤烟、水稻种植面积200亩，古牛岗自然村排洪沟护砌350米</t>
  </si>
  <si>
    <t>土方20元/立方,浆砌石340元/方</t>
  </si>
  <si>
    <t>古牛岗村委会</t>
  </si>
  <si>
    <t>三合社区发展烤烟产业项目建设</t>
  </si>
  <si>
    <t>发展烤烟种植面积100亩，5座烤烟房主体建设及烤烟房基础设施配套</t>
  </si>
  <si>
    <t>三合社区</t>
  </si>
  <si>
    <t>新增烤烟面积100亩,25名贫困人口受益，增加收入15万元</t>
  </si>
  <si>
    <t>长峰村发展烤烟产业项目建设</t>
  </si>
  <si>
    <t>发展烤烟种植面积200亩，5座烤烟房主体建设及烤烟房基础设施配套</t>
  </si>
  <si>
    <t>新增烤烟面积100亩,20名贫困人口受益，增加收入15万元</t>
  </si>
  <si>
    <t>小坪塘村发展烤烟、水稻产业项目建设</t>
  </si>
  <si>
    <t>发展烤烟、水稻种植面积200亩，新建机耕道及水渠2000米</t>
  </si>
  <si>
    <t>20名贫困人受益，增收15万元</t>
  </si>
  <si>
    <t>小坪塘村委会</t>
  </si>
  <si>
    <t>洞心村发展烤烟、水稻产业项目建设</t>
  </si>
  <si>
    <t>发展烤烟、水稻种植面积300亩，新建机耕道1000米</t>
  </si>
  <si>
    <t>40名贫困人受益，增收40万元</t>
  </si>
  <si>
    <t>洞心村委会</t>
  </si>
  <si>
    <t>大山铺村发展烤烟、水稻产业项目建设</t>
  </si>
  <si>
    <t>发展烤烟、水稻种植面积100亩，大井头机耕道1000米及配套水渠400米</t>
  </si>
  <si>
    <t>大山铺村委会</t>
  </si>
  <si>
    <t>山美村发展烤烟、水稻产业项目建设</t>
  </si>
  <si>
    <t>发展烤烟、水稻种植面积400亩，基础设施建设4口山塘清淤、护砌200米</t>
  </si>
  <si>
    <t>20名贫困人受益，增收10万元</t>
  </si>
  <si>
    <t>山美村委会</t>
  </si>
  <si>
    <t>唐家村发展烤烟、水稻产业项目建设</t>
  </si>
  <si>
    <r>
      <rPr>
        <sz val="9"/>
        <rFont val="仿宋_GB2312"/>
        <charset val="134"/>
      </rPr>
      <t>发展烤烟、水稻种植面积300亩，基础设施建设祖园洞水库机耕道1100米，猪屎</t>
    </r>
    <r>
      <rPr>
        <sz val="9"/>
        <rFont val="宋体"/>
        <charset val="134"/>
      </rPr>
      <t>砠</t>
    </r>
    <r>
      <rPr>
        <sz val="9"/>
        <rFont val="仿宋_GB2312"/>
        <charset val="134"/>
      </rPr>
      <t>、水路塘排洪渠350米</t>
    </r>
  </si>
  <si>
    <t>唐家村委会</t>
  </si>
  <si>
    <t>梧村发展烤烟产业建设烤房</t>
  </si>
  <si>
    <t>梧村烤烟产业烤烟房建设8座</t>
  </si>
  <si>
    <t>2.8万元/座</t>
  </si>
  <si>
    <t>解决100亩烤烟烘烤需要，260余贫困人员受益，增收10万年/年</t>
  </si>
  <si>
    <t>梧村村委</t>
  </si>
  <si>
    <t>梧村发展烤烟产业建设烤房配套设施</t>
  </si>
  <si>
    <t>梧村烤烟产业烤烟房配套设施建设：编烟棚80平方米，堆烟坪硬化100平方米</t>
  </si>
  <si>
    <t>土方22元/方、浆砌石300元/方，</t>
  </si>
  <si>
    <t>万年村食用菌产业项目发展</t>
  </si>
  <si>
    <t>万年村村委会入股合作万盈专业合作社发展食用菌种植产业，种植食用菌10亩</t>
  </si>
  <si>
    <t>万年村</t>
  </si>
  <si>
    <t>40万元/个</t>
  </si>
  <si>
    <t>入股万盈专业合作社，带动10户贫困户发展食用菌种植，解决30多贫困人口就业，年增收15万元</t>
  </si>
  <si>
    <t>万年村委</t>
  </si>
  <si>
    <t>上禾塘村烤烟及食用菌产业园排洪渠建设</t>
  </si>
  <si>
    <t>上禾塘烤烟及食用菌产业园排洪渠建设800米</t>
  </si>
  <si>
    <t>上禾塘</t>
  </si>
  <si>
    <t>解决烟苗工场、烤烟工场、食用菌磊棚洪渠的建设，180余贫困人员受益，增收10万年/年</t>
  </si>
  <si>
    <t>上禾塘村委</t>
  </si>
  <si>
    <t>周家村发展辣椒产业建设</t>
  </si>
  <si>
    <t>周家村辣椒产业配套设施建设：村大沙洞修建一条长900米的三面光灌溉渠</t>
  </si>
  <si>
    <t>周家村</t>
  </si>
  <si>
    <t>土方22元/方、浆砌石300元/方</t>
  </si>
  <si>
    <t>解决60亩农田的灌溉用水，受益贫困人口23名，增收2万元</t>
  </si>
  <si>
    <t>2020.3</t>
  </si>
  <si>
    <t>周家村村委</t>
  </si>
  <si>
    <t>陶岭镇陶市社区发展水稻产业山塘清淤建设</t>
  </si>
  <si>
    <t>陶市自然村发展水稻产业配套设施：山塘清淤500立方</t>
  </si>
  <si>
    <t>陶市社区</t>
  </si>
  <si>
    <t>22元/立方</t>
  </si>
  <si>
    <t>解决150亩农田灌溉问题，贫困户60人受益，增收2万元</t>
  </si>
  <si>
    <t>陶市社区居委</t>
  </si>
  <si>
    <t>陶市社区发展烤烟产业建设</t>
  </si>
  <si>
    <t>彰美自然村发展烤烟产业配套设施建设：后龙山机耕道400米*3米</t>
  </si>
  <si>
    <t>10万/1KM</t>
  </si>
  <si>
    <t>改善生产出行条件，36名贫困人口受益，增收1万元</t>
  </si>
  <si>
    <t>陶市社区发展水稻产业机耕道建设</t>
  </si>
  <si>
    <t>禾仓自然村发展水稻产业配套设施：机耕道新建0.7公里</t>
  </si>
  <si>
    <t>20万/1KM</t>
  </si>
  <si>
    <t>改善生产出行条件，28名贫困人口受益，增收5000元</t>
  </si>
  <si>
    <t>牛塘村发展药材产业园建设</t>
  </si>
  <si>
    <t>发展药材产业园配套设施：建设机耕道长500米、水渠500米、蓄水池5个</t>
  </si>
  <si>
    <t>牛塘村</t>
  </si>
  <si>
    <t>碎石10万/1KM，箱涵侧墙砼454.51/m3</t>
  </si>
  <si>
    <t>带动药材产业园发展，36名贫困人口受益，增收1万元。</t>
  </si>
  <si>
    <t>牛塘村村委</t>
  </si>
  <si>
    <t>牛塘村发展辣椒玉米产业建设</t>
  </si>
  <si>
    <t>发展辣椒玉米产业配套设施：建设水渠长300米、机耕道300米</t>
  </si>
  <si>
    <t>320/m3</t>
  </si>
  <si>
    <t>改善着生产条件，40名贫困人口受益，增收0.8万元</t>
  </si>
  <si>
    <t>富上村发展辣椒产业建设</t>
  </si>
  <si>
    <r>
      <rPr>
        <sz val="9"/>
        <rFont val="仿宋_GB2312"/>
        <charset val="134"/>
      </rPr>
      <t>发展辣椒产业配套设施：修建一条长200米机耕道，浆砌石250m</t>
    </r>
    <r>
      <rPr>
        <sz val="9"/>
        <rFont val="宋体"/>
        <charset val="134"/>
      </rPr>
      <t>³</t>
    </r>
  </si>
  <si>
    <t>富上村</t>
  </si>
  <si>
    <t>方便生产出行，56名贫困人口受益，增收1万元</t>
  </si>
  <si>
    <t>富上村村委</t>
  </si>
  <si>
    <t>发展辣椒产业配套设施：新建600米灌溉渠</t>
  </si>
  <si>
    <t>灌溉农田160亩，提高生产效率，42名贫困人口受益，增收0.6万元</t>
  </si>
  <si>
    <t>李家社区发展玉米产业建设</t>
  </si>
  <si>
    <t>溪子脚自然村发展玉米产业配套设施建设：新建机耕道2000米</t>
  </si>
  <si>
    <t>方便生产出行，36名贫困人口受益，增收0.8万元</t>
  </si>
  <si>
    <t>李家社区村委</t>
  </si>
  <si>
    <t>洪仁村发展烤烟产业项目</t>
  </si>
  <si>
    <t>建设烤烟房20座，新建1个变压器、搭建配电就等设施</t>
  </si>
  <si>
    <t>变压器15万/个，烤烟房主体及装电1.25万/座</t>
  </si>
  <si>
    <t>提高烤烟生产效率，68名贫困人口受益，增收3万元</t>
  </si>
  <si>
    <t>仁岗村发展辣椒、蔬菜产业园</t>
  </si>
  <si>
    <t>发展辣椒、蔬菜产业园配套设施：新建15个大棚的培养土140个立方，新建围栏300米</t>
  </si>
  <si>
    <t>500元/立方</t>
  </si>
  <si>
    <t>发展辣椒、蔬菜产业种植，培养菜苗生长，提高生产效率，42名贫困人口受益，增收2万元</t>
  </si>
  <si>
    <t>仁岗村村委</t>
  </si>
  <si>
    <t>仁岗村发展辣椒产业建设</t>
  </si>
  <si>
    <t>发展辣椒产业建设配套设施：新建排灌渠600米</t>
  </si>
  <si>
    <t>灌溉农田60亩，贫困户10户34人，增收0.6万元</t>
  </si>
  <si>
    <t>龙会潭村烤烟发展产业项目</t>
  </si>
  <si>
    <t>烤烟发展100亩，基础设施建设机耕道及排洪渠护砌200米。</t>
  </si>
  <si>
    <t>龙会潭村</t>
  </si>
  <si>
    <t>土方19元/m3、浆砌石350元/m3、</t>
  </si>
  <si>
    <t>改善生产出行条件，28名贫困人口受益，增收10万元。</t>
  </si>
  <si>
    <t>龙会潭村委</t>
  </si>
  <si>
    <t>龙会寺水稻种植产业发展项目</t>
  </si>
  <si>
    <t>水稻种植200亩，基础设施建设产业园道路硬化400米*5米*0.2米</t>
  </si>
  <si>
    <t>龙会寺社区</t>
  </si>
  <si>
    <t>85元/平方</t>
  </si>
  <si>
    <t>36名贫困人口受益，增收25万元。</t>
  </si>
  <si>
    <t>山田湾村烤烟产业发展项目</t>
  </si>
  <si>
    <t>发展烤烟200亩，基础配套设施：机耕道建设山水塘至牛凹岭、打油冲一段共计1400米，宽4米</t>
  </si>
  <si>
    <t>解决180亩良田的耕种，80名贫困户受益，增收20万元。</t>
  </si>
  <si>
    <t>山田湾村委</t>
  </si>
  <si>
    <t>临河村水稻产业发展项目</t>
  </si>
  <si>
    <t>种植水稻80亩，基础配套设施：塞口自然村小型电排灌</t>
  </si>
  <si>
    <t>8万元/座</t>
  </si>
  <si>
    <t>12户贫困户受益，增收26万元。</t>
  </si>
  <si>
    <t>临河村村委</t>
  </si>
  <si>
    <t>临河村水稻产业基地发展项目</t>
  </si>
  <si>
    <t>种植水稻80亩，基础配套设施：王家自然村清淤500平方米及栏杆60米</t>
  </si>
  <si>
    <t>清淤25.4元/方、护栏180元/米</t>
  </si>
  <si>
    <t>23户贫困户受益，增收16万元。</t>
  </si>
  <si>
    <t>坪洞村水果产业发展项目</t>
  </si>
  <si>
    <t>种植油茶100亩、柑橘200亩，基础配套设施：新修产业园道路1400米，宽4米。</t>
  </si>
  <si>
    <t>31户贫困户受益，增收30万元。</t>
  </si>
  <si>
    <t>坪洞村委</t>
  </si>
  <si>
    <t>城塘溪村八月瓜产业发展项目</t>
  </si>
  <si>
    <t>种植八月瓜80亩，基础配套设施：樟树下自然村机耕道建设1400米，宽4米</t>
  </si>
  <si>
    <t>城塘溪村</t>
  </si>
  <si>
    <t>改善生产出行条件，30名贫困人口受益，增收12万元。</t>
  </si>
  <si>
    <t>城塘溪村委</t>
  </si>
  <si>
    <t>知市坪村食用菌产业发展项目</t>
  </si>
  <si>
    <t>发展食用菌8亩，配套建设：食用菌厂机耕道硬化250m</t>
  </si>
  <si>
    <t>土方20元/方，浆砌石340元/方</t>
  </si>
  <si>
    <t>56名贫困人口受益，新增食用菌种植4亩，增收7万元。</t>
  </si>
  <si>
    <t>知市坪经济林产业发展项目</t>
  </si>
  <si>
    <t>发展经济林150亩，配套建设：知市坪社区林区道路配套200m</t>
  </si>
  <si>
    <t>15名贫困人口受益，新增经济林面积100亩，增收4万元</t>
  </si>
  <si>
    <t>山下烤烟产业发展项目</t>
  </si>
  <si>
    <t>发展烤烟35亩，配套建设：产业道路建设1公里和水渠建设100m</t>
  </si>
  <si>
    <t>道路：75元/㎡，水沟:300元/m</t>
  </si>
  <si>
    <t>25名贫困人口受益，新增烤烟种植35亩，增收6万元</t>
  </si>
  <si>
    <t>大风洞村烤烟产业发展项目</t>
  </si>
  <si>
    <t>发展烤烟15亩，配套建设：大风洞产业路建设600m</t>
  </si>
  <si>
    <t>29名贫困人口受益，新增烤烟种植4亩，增收7万元</t>
  </si>
  <si>
    <t>知市坪烤烟产业发展项目</t>
  </si>
  <si>
    <t>发展烤烟400亩，配套建设：下圩水库引水渠清淤3公里</t>
  </si>
  <si>
    <t>0.7万元/公里</t>
  </si>
  <si>
    <t>32名贫困人口受益，新增烤烟种植120亩，增收3万元</t>
  </si>
  <si>
    <t>山下岭烤烟产业发展项目</t>
  </si>
  <si>
    <t>发展烤烟40亩，配套建设：产业路建设700m</t>
  </si>
  <si>
    <t>18名贫困人口受益，新增烤烟种植15亩，增收3万元</t>
  </si>
  <si>
    <t>发展烤烟40亩，配套建设：烤烟基地山塘防渗1200㎡</t>
  </si>
  <si>
    <t>70元/㎡</t>
  </si>
  <si>
    <t>8名贫困人口受益，新增烤烟种植20亩，增收3.5万元</t>
  </si>
  <si>
    <t>龙井塘自然村秀峰江自然村烤烟产业发展项目</t>
  </si>
  <si>
    <t>发展烤烟70亩，配套建设：龙井塘至自然村秀峰江自然村烤烟产业发展的道路建设1公里</t>
  </si>
  <si>
    <t>45名贫困人口受益，新增烤烟种植30亩，增收7万元</t>
  </si>
  <si>
    <t>龙井塘村委</t>
  </si>
  <si>
    <t>秀峰江烤烟产业发展项目</t>
  </si>
  <si>
    <t>发展烤烟30亩，配套建设：秀峰江电排灌100m</t>
  </si>
  <si>
    <t>25名贫困人口受益，新增烤烟种植15亩，增收2万元</t>
  </si>
  <si>
    <t>龙溪村委</t>
  </si>
  <si>
    <t xml:space="preserve">冷水塘烤烟产业发展项目排洪渠建设 </t>
  </si>
  <si>
    <t>发展烤烟22亩，配套建设：烤烟基地排洪渠清淤150m</t>
  </si>
  <si>
    <t>15万元/公里</t>
  </si>
  <si>
    <t>32名贫困人口受益，新增烤烟种植15亩，增收2万元</t>
  </si>
  <si>
    <t>冷水塘村委</t>
  </si>
  <si>
    <t>王家寨烤烟产业发展项目</t>
  </si>
  <si>
    <t>发展烤烟60亩，配套建设：王家寨河道清淤300m，排洪沟开挖50m</t>
  </si>
  <si>
    <t>18名贫困人口受益，新增烤烟种植10亩，增收3万元</t>
  </si>
  <si>
    <t>冷水塘烤烟产业发展项目道路建设</t>
  </si>
  <si>
    <t>发展烤烟120亩，配套建设：冷水塘烤烟产业发展的道路建设250m和水沟建设150m</t>
  </si>
  <si>
    <t>38名贫困人口受益，新增烤烟种植30亩，增收4万元</t>
  </si>
  <si>
    <t>龙溪村烤烟产业发展项目</t>
  </si>
  <si>
    <t>发展烤烟300亩，配套建设：河道清杂草清淤400m</t>
  </si>
  <si>
    <t>5万元/公里</t>
  </si>
  <si>
    <t>17名贫困人口受益，新增烤烟种植50亩，增收3万元</t>
  </si>
  <si>
    <t>花岭砠烤烟产业发展项目</t>
  </si>
  <si>
    <t>发展烤烟70亩，配套建设：花岭砠烤烟产业渠道建设150m</t>
  </si>
  <si>
    <t>27名贫困人口受益，新增烤烟种植20亩，增收3万元</t>
  </si>
  <si>
    <t>板溪烤烟产业发展项目</t>
  </si>
  <si>
    <t>发展烤烟80亩，配套建设：板溪坝新建水渠150m</t>
  </si>
  <si>
    <t>30名贫困人口受益，新增烤烟种植15亩，增收3.5万元</t>
  </si>
  <si>
    <t>石脚坝烤烟产业发展项目</t>
  </si>
  <si>
    <t>发展烤烟50亩，配套建设：石脚坝新建水渠40m</t>
  </si>
  <si>
    <t>30名贫困人口受益，新增烤烟种植15亩，增收2万元</t>
  </si>
  <si>
    <t>小明路烤烟产业发展项目</t>
  </si>
  <si>
    <t>发展烤烟30亩，配套建设：机耕道硬化250m</t>
  </si>
  <si>
    <t>35名贫困人口受益，新增烤烟种植10亩，增收3万元</t>
  </si>
  <si>
    <t>大山仁村委</t>
  </si>
  <si>
    <t>小明路沙塘下烤烟产业发展项目</t>
  </si>
  <si>
    <t>发展烤烟10亩，配套建设：小明路沙塘下水井维修1口</t>
  </si>
  <si>
    <t>每口井3万元</t>
  </si>
  <si>
    <t>20名贫困人口受益，新增烤烟种植5亩，增收2万元</t>
  </si>
  <si>
    <t>大山仁烤烟产业发展项目</t>
  </si>
  <si>
    <t>发展烤烟100亩，配套建设：大山仁山塘防渗维修200㎡</t>
  </si>
  <si>
    <t>21名贫困人口受益，新增烤烟种植13亩，增收2万元</t>
  </si>
  <si>
    <t>火柴岭村烤烟产业发展项目</t>
  </si>
  <si>
    <t>发展烤烟90亩，配套建设：山塘维修1口、机耕道建设1200m</t>
  </si>
  <si>
    <t>火柴岭村</t>
  </si>
  <si>
    <t>35名贫困人口受益，新增烤烟种植16亩，增收6万元</t>
  </si>
  <si>
    <t>火柴岭村委</t>
  </si>
  <si>
    <t>草坪村烤烟产业发展项目</t>
  </si>
  <si>
    <t>发展烤烟60亩，配套建设：新田河岸机耕道新建280m</t>
  </si>
  <si>
    <t>28名贫困人口受益，新增烤烟种植面积30亩，增收5万元</t>
  </si>
  <si>
    <t>草坪村委</t>
  </si>
  <si>
    <t>社下洞烤烟产业发展项目</t>
  </si>
  <si>
    <t>发展烤烟40亩，配套建设：社下洞道路建设300m</t>
  </si>
  <si>
    <t>28名贫困人口受益，新增烤烟种植面积10亩，增收5万元</t>
  </si>
  <si>
    <t>留家田烤烟基地产业发展项目</t>
  </si>
  <si>
    <t>发展烤烟80亩，配套建设：烤烟基地排洪渠清淤300m、护砌120m，机耕道修建170m</t>
  </si>
  <si>
    <t>留家田村</t>
  </si>
  <si>
    <t>21名贫困人口受益，新增烤烟种植20亩，增收5万元</t>
  </si>
  <si>
    <t>留家田村委</t>
  </si>
  <si>
    <t>留家田烤烟产业发展项目</t>
  </si>
  <si>
    <t>发展烤烟50亩，配套建设：烤烟产业路机耕道建设1200m</t>
  </si>
  <si>
    <t>23名贫困人口受益，新增烤烟种植20亩，增收4万元</t>
  </si>
  <si>
    <t>大山村烤烟产业发展项目</t>
  </si>
  <si>
    <t>发展烤烟20亩，配套建设：大山电排维修1处，渠道维修50m</t>
  </si>
  <si>
    <t>每个电排2万元</t>
  </si>
  <si>
    <t>18名贫困人口受益，新增烤烟种植10亩，增收2万元</t>
  </si>
  <si>
    <t>大凤头烤烟产业发展项目</t>
  </si>
  <si>
    <t>发展烤烟200亩，配套建设：砂云下机耕道及渠道维修270m，大山洞机耕道500m，油窝机耕道250m，来阳洞机耕道530m</t>
  </si>
  <si>
    <t>32名贫困人口受益，新增烤烟种植面积50亩，增收4万元</t>
  </si>
  <si>
    <t>大冲烤烟产业发展项目</t>
  </si>
  <si>
    <t>发展烤烟100亩，配套建设：烤烟产业机耕道建设350m</t>
  </si>
  <si>
    <t>15名贫困人口受益，新增烤烟种植面积30亩，增收4万元</t>
  </si>
  <si>
    <t>大冲村委</t>
  </si>
  <si>
    <t>白杜烤烟产业发展项目</t>
  </si>
  <si>
    <t>发展烤烟70亩，配套建设：白杜村道路建设400m和水沟建设250m</t>
  </si>
  <si>
    <t>45名贫困人口受益，新增烤烟种植面积20亩，增收6万元</t>
  </si>
  <si>
    <t>白杜村委</t>
  </si>
  <si>
    <t>(九）</t>
  </si>
  <si>
    <t>烤烟产业发展烤烟房项目</t>
  </si>
  <si>
    <t>烤烟办</t>
  </si>
  <si>
    <t>白杜村烤烟产业发展项目</t>
  </si>
  <si>
    <t>发展烤烟产业奖补10座烤烟房建设</t>
  </si>
  <si>
    <t>补贴2.8万元/座（主体1.5万元，设备1.3万元）</t>
  </si>
  <si>
    <t>实现产值30万元，带动30名贫困人口增加收入3万元</t>
  </si>
  <si>
    <t>县烤烟办</t>
  </si>
  <si>
    <t>黄家舍村烤烟产业发展项目</t>
  </si>
  <si>
    <t>实现产值30万元，带动28名贫困人口增加收入3.2万元</t>
  </si>
  <si>
    <t>土桥坪村烤烟产业发展项目</t>
  </si>
  <si>
    <t>发展烤烟产业奖补5座烤烟房建设</t>
  </si>
  <si>
    <t>实现产值15万元，带动15名贫困人口增加收入2万元</t>
  </si>
  <si>
    <t>留家田村烤烟产业发展项目</t>
  </si>
  <si>
    <t>实现产值15万元，带动12名贫困人口增加收入2.5万元</t>
  </si>
  <si>
    <t>大冲村烤烟产业发展项目</t>
  </si>
  <si>
    <t>发展烤烟产业奖补2座烤烟房建设</t>
  </si>
  <si>
    <t>实现产值6万元，带动8名贫困人口增加收入0.9万元</t>
  </si>
  <si>
    <t>发展烤烟产业奖补3座烤烟房建设</t>
  </si>
  <si>
    <t>实现产值9万元，带动12名贫困人口增加收入1.5万元</t>
  </si>
  <si>
    <t>大山仁村烤烟产业发展项目</t>
  </si>
  <si>
    <t>实现产值15万元，带动15名贫困人口增加收入2.1万元</t>
  </si>
  <si>
    <t>板溪自然村烤烟产业发展项目</t>
  </si>
  <si>
    <t>上槎自然村烤烟产业发展项目</t>
  </si>
  <si>
    <t>实现产值6万元，带动8名贫困人口增加收入1万元</t>
  </si>
  <si>
    <t>发展烤烟产业奖补6座烤烟房建设</t>
  </si>
  <si>
    <t>实现产值18万元，带动16名贫困人口增加收入3万元</t>
  </si>
  <si>
    <t>骥村居委会烤烟产业发展项目</t>
  </si>
  <si>
    <t>发展烤烟产业奖补30座烤烟房建设</t>
  </si>
  <si>
    <t>骥村居委会</t>
  </si>
  <si>
    <t>实现产值90万元，带动100名贫困人口增加收入15万元</t>
  </si>
  <si>
    <t>李家湾村烤烟产业发展项目</t>
  </si>
  <si>
    <t>李家湾村</t>
  </si>
  <si>
    <t>实现产值18万元，带动14名贫困人口增加收入2.4万元</t>
  </si>
  <si>
    <t>十字居委会烤烟产业发展项目</t>
  </si>
  <si>
    <t>发展烤烟产业奖补4座烤烟房建设</t>
  </si>
  <si>
    <t>十字
居委会</t>
  </si>
  <si>
    <t>实现产值12万元，带动13名贫困人口增加收入1.6万元</t>
  </si>
  <si>
    <t>龙家大院村烤烟产业发展项目</t>
  </si>
  <si>
    <t>实现产值18万元，带动19名贫困人口增加收入2.9万元</t>
  </si>
  <si>
    <t>下富柏自然村烤烟产业发展项目</t>
  </si>
  <si>
    <t>萧家村</t>
  </si>
  <si>
    <t>彭梓城村烤烟产业发展项目</t>
  </si>
  <si>
    <t>彭梓城村</t>
  </si>
  <si>
    <t>查林铺村烤烟产业发展项目</t>
  </si>
  <si>
    <t>查林村</t>
  </si>
  <si>
    <t>实现产值6万元，带动10名贫困人口增加收入1.1万元</t>
  </si>
  <si>
    <t>云溪欧家村烤烟产业发展项目</t>
  </si>
  <si>
    <t>山林岗村烤烟产业发展项目</t>
  </si>
  <si>
    <t>金陵圩村烤烟产业发展项目</t>
  </si>
  <si>
    <t>金陵圩居委会</t>
  </si>
  <si>
    <t>云砠下村烤烟产业发展项目</t>
  </si>
  <si>
    <t>发展烤烟产业奖补15座烤烟房建设</t>
  </si>
  <si>
    <t>实现产值45万元，带动38名贫困人口增加收入6万元</t>
  </si>
  <si>
    <t>双溪岭村烤烟产业发展项目</t>
  </si>
  <si>
    <t>石甑源村烤烟产业发展项目</t>
  </si>
  <si>
    <t>罗家坪村烤烟产业发展项目</t>
  </si>
  <si>
    <t>大坪头村烤烟产业发展项目</t>
  </si>
  <si>
    <t>发展烤烟产业奖补20座烤烟房建设</t>
  </si>
  <si>
    <t>大坪头村</t>
  </si>
  <si>
    <t>实现产值60万元，带动80名贫困人口增加收入9万元</t>
  </si>
  <si>
    <t>罗溪村烤烟产业发展项目</t>
  </si>
  <si>
    <t>罗溪村</t>
  </si>
  <si>
    <t>谈文溪村烤烟产业发展项目</t>
  </si>
  <si>
    <t>谈文溪村</t>
  </si>
  <si>
    <t>山美村烤烟产业发展项目</t>
  </si>
  <si>
    <t>三井烟叶工场烤烟产业发展项目</t>
  </si>
  <si>
    <t>发展烤烟产业奖补8座烤烟房建设</t>
  </si>
  <si>
    <t>七贤山村</t>
  </si>
  <si>
    <t>实现产值24万元，带动36名贫困人口增加收入3.4万元</t>
  </si>
  <si>
    <t>东田村烤烟产业发展项目</t>
  </si>
  <si>
    <t>东田村</t>
  </si>
  <si>
    <t>坪山村烤烟产业发展项目</t>
  </si>
  <si>
    <t>坪山村</t>
  </si>
  <si>
    <t>长亭村烤烟产业发展项目</t>
  </si>
  <si>
    <t>长亭村</t>
  </si>
  <si>
    <t>周山村烤烟产业发展项目</t>
  </si>
  <si>
    <t>周山村</t>
  </si>
  <si>
    <t>文明村烤烟产业发展项目</t>
  </si>
  <si>
    <t>文明村</t>
  </si>
  <si>
    <t>史家自然村烤烟产业发展项目</t>
  </si>
  <si>
    <t>山口洞村烤烟产业发展项目</t>
  </si>
  <si>
    <t>发展烤烟产业奖补7座烤烟房建设</t>
  </si>
  <si>
    <t>实现产值21万元，带动30名贫困人口增加收入2.8万元</t>
  </si>
  <si>
    <t>欧家窝村烤烟产业发展项目</t>
  </si>
  <si>
    <t>夏源村烤烟产业发展项目</t>
  </si>
  <si>
    <t>石羊居委会烤烟产业发展项目</t>
  </si>
  <si>
    <t>沙田村烤烟产业发展项目</t>
  </si>
  <si>
    <t>赤湾头自然村烤烟产业发展项目</t>
  </si>
  <si>
    <t>龙眼头村烤烟产业发展项目</t>
  </si>
  <si>
    <t>龙眼头村</t>
  </si>
  <si>
    <t>洪仁村烤烟产业发展项目</t>
  </si>
  <si>
    <t>佃湾村烤烟产业发展项目</t>
  </si>
  <si>
    <t>佃湾村</t>
  </si>
  <si>
    <t>上坪村烤烟产业发展项目</t>
  </si>
  <si>
    <t>上坪村</t>
  </si>
  <si>
    <t>白芒村烤烟产业发展项目</t>
  </si>
  <si>
    <t>白芒村</t>
  </si>
  <si>
    <t>伍家村烤烟产业发展项目</t>
  </si>
  <si>
    <t>伍家村</t>
  </si>
  <si>
    <t>维修烤房10座</t>
  </si>
  <si>
    <t>补贴1.3万元/座</t>
  </si>
  <si>
    <t>实现产值30万元，带动32名贫困人口增加收入2万元</t>
  </si>
  <si>
    <t>老夏荣居委会烤烟产业发展项目</t>
  </si>
  <si>
    <t>维修烤房4座</t>
  </si>
  <si>
    <t>老夏荣居委会</t>
  </si>
  <si>
    <t>实现产值8万元，带动11名贫困人口增加收入0.9万元</t>
  </si>
  <si>
    <t>水楼脚烤烟产业发展项目</t>
  </si>
  <si>
    <t>星塘村烤烟产业发展项目</t>
  </si>
  <si>
    <t>维修烤房15座</t>
  </si>
  <si>
    <t>实现产值30万元，带动35名贫困人口增加收入3.2万元</t>
  </si>
  <si>
    <t>大观堡村烤烟产业发展项目</t>
  </si>
  <si>
    <t>下户居委会烤烟产业发展烤房项目</t>
  </si>
  <si>
    <t>李进村烤烟产业发展项目</t>
  </si>
  <si>
    <t>维修烤房7座</t>
  </si>
  <si>
    <t>李进村</t>
  </si>
  <si>
    <t>实现产值12万元，带动18名贫困人口增加收入1.7万元</t>
  </si>
  <si>
    <t>上庄村烤烟产业发展项目</t>
  </si>
  <si>
    <t>上庄村</t>
  </si>
  <si>
    <t>实现产值20万元，带动32名贫困人口增加收入2万元</t>
  </si>
  <si>
    <t>古牛岗村烤烟产业发展项目</t>
  </si>
  <si>
    <t>维修烤房5座</t>
  </si>
  <si>
    <t>实现产值10万元，带动18名贫困人口增加收入0.9万元</t>
  </si>
  <si>
    <t>东山岭自然村烤烟产业发展项目</t>
  </si>
  <si>
    <t>长富村烤烟产业发展项目</t>
  </si>
  <si>
    <t>实现产值8万元，带动10名贫困人口增加收入0.9万元</t>
  </si>
  <si>
    <t>烤烟产业发展项目</t>
  </si>
  <si>
    <t>密集烤房炉膛补漏1000座，约需胶泥300桶、240#箍头700个、310#箍头20个</t>
  </si>
  <si>
    <t>全县各乡镇</t>
  </si>
  <si>
    <t>全县各行政村需维修密集烤房</t>
  </si>
  <si>
    <t>胶泥300元/桶、大箍头40元/个，小箍头25元/个</t>
  </si>
  <si>
    <t>实现产值90万元，带动150名贫困人口增加收入3万元</t>
  </si>
  <si>
    <t>密集烤房炉膛整体维修386座（含烟草系统维修的300座密集烤房）</t>
  </si>
  <si>
    <t>老夏荣、星塘、上庄等35个行政村</t>
  </si>
  <si>
    <t>密集烤房炉膛补贴维修工时费600元/座</t>
  </si>
  <si>
    <t>实现产值100万元，带动175名贫困人口增加收入5万元</t>
  </si>
  <si>
    <t>(十）</t>
  </si>
  <si>
    <t>烤烟产业烟水配套项目</t>
  </si>
  <si>
    <t>胡家村烤烟产业发展项目</t>
  </si>
  <si>
    <t>新修排洪渠200米及机耕桥一座</t>
  </si>
  <si>
    <t>胡家社区</t>
  </si>
  <si>
    <t>土方4.31元/方、浆砌石350元/方、桥板砼665.98元/方</t>
  </si>
  <si>
    <t>实现产值25万元，受益30名贫困人口增加收入4万元</t>
  </si>
  <si>
    <t>九丘田自然村烤烟产业发展项目</t>
  </si>
  <si>
    <t>机耕道铺沙400米及排水渠200米</t>
  </si>
  <si>
    <t>三合村</t>
  </si>
  <si>
    <t>土方开挖7.8元/方、铺沙18.42元/平方</t>
  </si>
  <si>
    <t>实现产值5万元，受益5名贫困人口增加收入0.9万元</t>
  </si>
  <si>
    <t>打石塘村烤烟产业发展项目</t>
  </si>
  <si>
    <t>打石塘机耕道700米及护坡180米</t>
  </si>
  <si>
    <t>土方7.89元/方、铺沙25.98元/平方/浆砌石330元/方</t>
  </si>
  <si>
    <t>实现产值18万元，受益20名贫困人口增加收入3万元</t>
  </si>
  <si>
    <t>油麻岭村烤烟产业发展项目</t>
  </si>
  <si>
    <t>油麻岭村150米排灌渠护砌</t>
  </si>
  <si>
    <t>油麻岭村</t>
  </si>
  <si>
    <t>土方13.07元/方、浆砌石350元/方、底板砼35.38元/平方</t>
  </si>
  <si>
    <t>实现产值12万元，受益10名贫困人口增加收入2万元</t>
  </si>
  <si>
    <t>洞心村烤烟产业发展项目</t>
  </si>
  <si>
    <t>新修排洪渠320米</t>
  </si>
  <si>
    <t>土方13.07元/方、浆砌石350元/方</t>
  </si>
  <si>
    <t>实现产值16万元，受益15名贫困人口增加收入2万元</t>
  </si>
  <si>
    <t>晒鱼坪村烤烟产业发展项目</t>
  </si>
  <si>
    <t>470米机耕道新修和铺沙及120米护坡</t>
  </si>
  <si>
    <t>外借土方20.57元/方、铺沙25.98元/平方/浆砌石330元/方</t>
  </si>
  <si>
    <t>实现产值10万元，受益12名贫困人口增加收入1.5万元</t>
  </si>
  <si>
    <t>七贤山村烤烟产业发展项目</t>
  </si>
  <si>
    <t>180米机耕道护坡和铺沙及机耕桥</t>
  </si>
  <si>
    <t>铺沙25.98元/平方、外借土方回填19.89元/方</t>
  </si>
  <si>
    <t>实现产值5万元，受益8名贫困人口增加收入0.5万元</t>
  </si>
  <si>
    <t>山田村烤烟产业发展项目</t>
  </si>
  <si>
    <t>1000米机耕道及挡土墙</t>
  </si>
  <si>
    <t>铺沙18.5元/平方、浆砌石330元/方、外借土方14.04元/方、80管307元/米</t>
  </si>
  <si>
    <t>实现产值10万元，受益10名贫困人口增加收入1.8万元</t>
  </si>
  <si>
    <t>小源村烤烟产业发展项目</t>
  </si>
  <si>
    <t>新修排洪渠225米</t>
  </si>
  <si>
    <t>小源村</t>
  </si>
  <si>
    <t>土方14.01元/方、浆砌石350元/方、底板砼43.51元/平方</t>
  </si>
  <si>
    <t>实现产值13万元，受益15名贫困人口增加收入1.9万元</t>
  </si>
  <si>
    <t>下户居委会烤烟产业发展水渠项目</t>
  </si>
  <si>
    <t>新修排水渠90米及排洪渠115米</t>
  </si>
  <si>
    <t>人工土方40.69元/方、浆砌石350元/方、底板砼43.51元/平方</t>
  </si>
  <si>
    <t>实现产值12万元，受益15名贫困人口增加收入1.7万元</t>
  </si>
  <si>
    <t>莲花塘村烤烟产业发展项目</t>
  </si>
  <si>
    <t>排洪渠1400米清淤及机耕道铺沙</t>
  </si>
  <si>
    <t>清淤25元/方、土方回填18元/方</t>
  </si>
  <si>
    <t>实现产值6万元，受益8名贫困人口增加收入1.2万元</t>
  </si>
  <si>
    <t>机耕道铺沙450米，新建水渠550米</t>
  </si>
  <si>
    <t>铺沙25.98元/平方，土方13.04元/方</t>
  </si>
  <si>
    <t>实现产值7万元，受益10名贫困人口增加收入1.6万元</t>
  </si>
  <si>
    <t>机耕道铺沙557米</t>
  </si>
  <si>
    <t>实现产值13万元，受益10名贫困人口增加收入1.6万元</t>
  </si>
  <si>
    <t>机耕道铺沙1100米</t>
  </si>
  <si>
    <t>实现产值21万元，受益12名贫困人口增加收入1.5万元</t>
  </si>
  <si>
    <t>机耕道铺沙170米、新建排洪渠170米、山塘清淤</t>
  </si>
  <si>
    <t>石溪村烤烟产业发展项目</t>
  </si>
  <si>
    <t>机耕道铺沙198米，护砌54米，新建机耕道160米</t>
  </si>
  <si>
    <t>石溪村</t>
  </si>
  <si>
    <t>铺沙26元/平方/浆砌石330元/方</t>
  </si>
  <si>
    <t>实现产值10万元，受益10名贫困人口增加收入1.5万元</t>
  </si>
  <si>
    <t>石溪村阿叉江烤烟产业发展项目</t>
  </si>
  <si>
    <t>机耕道铺沙450米，新建100米</t>
  </si>
  <si>
    <t>实现产值15万元，受益10名贫困人口增加收入1.6万元</t>
  </si>
  <si>
    <t>机耕道铺沙1080米，护砌30米</t>
  </si>
  <si>
    <t>铺沙25.98元/平方/浆砌石330元/方</t>
  </si>
  <si>
    <t>实现产值16万元，受益15名贫困人口增加收入2.4万元</t>
  </si>
  <si>
    <t>知市坪村烤烟产业发展项目</t>
  </si>
  <si>
    <t>机耕道铺沙200米、山塘补漏、新建土渠800米</t>
  </si>
  <si>
    <t>王家自然村烤烟产业发展项目</t>
  </si>
  <si>
    <t>护砌排洪渠250米</t>
  </si>
  <si>
    <t>土方7.89元/方、浆砌石350元/方、浆砌石基础290元/方、铺沙25.98元/平方</t>
  </si>
  <si>
    <t>实现产值20万元，受益30名贫困人口增加收入4.5万元</t>
  </si>
  <si>
    <t>心安村烤烟产业发展项目</t>
  </si>
  <si>
    <t>排洪渠清淤515米</t>
  </si>
  <si>
    <t>心安村</t>
  </si>
  <si>
    <t>清淤13.07元/方</t>
  </si>
  <si>
    <t>实现产值10万元，受益10名贫困人口增加收入0.8万元</t>
  </si>
  <si>
    <t>潭田村烤烟产业发展项目</t>
  </si>
  <si>
    <t>新修机耕道770米并铺沙、新建机耕桥一座</t>
  </si>
  <si>
    <t>铺沙18.42元/平方、外借土方回填19.89元/方、桥板砼665.98元/方</t>
  </si>
  <si>
    <t>毛里坪社区烤烟产业发展项目</t>
  </si>
  <si>
    <t>排灌水渠护砌320米</t>
  </si>
  <si>
    <t>土方4.31元/方、浆砌石350元/方、浆砌石基础290元/方</t>
  </si>
  <si>
    <t>雷公窝自然村烤烟产业发展项目</t>
  </si>
  <si>
    <t>机耕道护砌及新架平板桥（雷公窝）</t>
  </si>
  <si>
    <t>铺沙18.42元/平方、浆砌石330元/方、桥板砼665.98元/方</t>
  </si>
  <si>
    <t>秀岭水村烤烟产业发展项目</t>
  </si>
  <si>
    <t>河道清淤1800米</t>
  </si>
  <si>
    <t>秀岭水村</t>
  </si>
  <si>
    <t>大历县村烤烟产业发展项目</t>
  </si>
  <si>
    <t>整修机耕道300米</t>
  </si>
  <si>
    <t>铺沙18.4元/平方</t>
  </si>
  <si>
    <t>实现产值4万元，受益5名贫困人口增加收入0.7万元</t>
  </si>
  <si>
    <t>流芳桥村烤烟产业发展项目</t>
  </si>
  <si>
    <t>新修排灌渠345米</t>
  </si>
  <si>
    <t>底板砼35.38元/平方、侧墙砼63.76元/平方、模板65元/平方</t>
  </si>
  <si>
    <t>实现产值11万元，受益10名贫困人口增加收入1.6万元</t>
  </si>
  <si>
    <t>蛟龙塘村烤烟产业发展项目</t>
  </si>
  <si>
    <t>新修灌溉渠215米，坝改闸2处</t>
  </si>
  <si>
    <t>底板砼35.38元/平方、侧墙砼63.76元/平方、模板65元/平方、闸门1.2万元/条</t>
  </si>
  <si>
    <t>黄庆自然村烤烟产业发展项目</t>
  </si>
  <si>
    <t>河道清淤及新修机耕道450米</t>
  </si>
  <si>
    <t>铺沙18.42元/平方、浆砌石330元/方、清淤13.07元/方</t>
  </si>
  <si>
    <t>实现产值16万元，受益15名贫困人口增加收入2.6万元</t>
  </si>
  <si>
    <t>社门口村烤烟产业发展项目</t>
  </si>
  <si>
    <t>山塘清淤3口</t>
  </si>
  <si>
    <t>实现产值3万元，受益5名贫困人口增加收入0.5万元</t>
  </si>
  <si>
    <t>彭梓城村尹家凼自然村烤烟产业发展项目</t>
  </si>
  <si>
    <t>新修排洪渠460米、机耕道850米及提升闸一个</t>
  </si>
  <si>
    <t>土方7.89元/方、浆砌石350元/方、浆砌石基础290元/方、铺沙18.42元/平方</t>
  </si>
  <si>
    <t>实现产值32万元，受益10名贫困人口增加收入5万元</t>
  </si>
  <si>
    <t>十字社区烤烟产业发展项目</t>
  </si>
  <si>
    <t>新修机耕道1030米并铺沙、安装下水涵管17处</t>
  </si>
  <si>
    <t>外借土方13.02元/方、铺沙18.42元/平方、80管307.22元/米</t>
  </si>
  <si>
    <t>实现产值22万元，受益5名贫困人口增加收入1.8万元</t>
  </si>
  <si>
    <t>周家山村烤烟产业发展项目</t>
  </si>
  <si>
    <t>新修机耕道800米并铺沙、安装下水涵管5处</t>
  </si>
  <si>
    <t>外借土方13.02元/方、铺沙18.42元/平方、30管111元/米</t>
  </si>
  <si>
    <t>实现产值20万元，受益15名贫困人口增加收入1.7万元</t>
  </si>
  <si>
    <t>机耕道1135米铺沙</t>
  </si>
  <si>
    <t>铺沙18.42元/平方、土方4.31元/方、30管111元/米</t>
  </si>
  <si>
    <t>实现产值25万元，受益5名贫困人口增加收入1.6万元</t>
  </si>
  <si>
    <t>陶市村彰美坊自然村烤烟产业发展项目</t>
  </si>
  <si>
    <t>新修机耕道530米</t>
  </si>
  <si>
    <t>土方4.31元/方、浆砌石350元/方、铺沙18.42元/平方</t>
  </si>
  <si>
    <t>实现产值12万元，受益8名贫困人口增加收入1.3万元</t>
  </si>
  <si>
    <t>东山岭村婆瓜洞烤烟产业发展项目</t>
  </si>
  <si>
    <t>新修机耕道450米、渠道230米</t>
  </si>
  <si>
    <t>土方4.31元/方、浆砌石350元/方、铺沙18.42元/平方、侧墙砼43.51/平方、模板65元/平方</t>
  </si>
  <si>
    <t>实现产值20万元，受益6名贫困人口增加收入2.1万元</t>
  </si>
  <si>
    <t>彰美小马塘洞烤烟产业发展项目</t>
  </si>
  <si>
    <t>新修机耕道600米、排灌渠350米</t>
  </si>
  <si>
    <t>实现产值15万元，受益10名贫困人口增加收入2万元</t>
  </si>
  <si>
    <t>塘罗村烤烟产业发展项目</t>
  </si>
  <si>
    <t>排灌渠扩宽617米</t>
  </si>
  <si>
    <t>人工浆砌石拆除130.95元/方、浆砌石基础290元/方、浆砌石350元/方</t>
  </si>
  <si>
    <t>实现产值2万元，受益5名贫困人口增加收入0.10万元</t>
  </si>
  <si>
    <t>新修机耕道400米、维修机耕道1377米</t>
  </si>
  <si>
    <t>铺沙18.42元/平方、土方4.31元/方</t>
  </si>
  <si>
    <t>实现产值32万元，受益16名贫困人口增加收入3万元</t>
  </si>
  <si>
    <t>新修灌溉渠525米、维修河坝一处</t>
  </si>
  <si>
    <t>侧墙砼43.51元/平方、模板65元/平方，浆砌砖拆除119元/方、浆砌石330元/方</t>
  </si>
  <si>
    <t>实现产值22万元，受益9名贫困人口增加收入2.7万元</t>
  </si>
  <si>
    <t>史家村烤烟产业发展项目</t>
  </si>
  <si>
    <t>新修机耕道541米</t>
  </si>
  <si>
    <t>外借土方13.02元/方、铺沙18.42元/平方</t>
  </si>
  <si>
    <t>实现产值23万元，受益4名贫困人口增加收入1.2万元</t>
  </si>
  <si>
    <t>新修机耕道291米</t>
  </si>
  <si>
    <t>铺沙25.98元/平方、土方13.02元/方、浆砌石330元/方</t>
  </si>
  <si>
    <t>实现产值22万元，受益5名贫困人口增加收入1.4万元</t>
  </si>
  <si>
    <t>新修机耕道425米</t>
  </si>
  <si>
    <t>实现产值18万元，受益12名贫困人口增加收入1.2万元</t>
  </si>
  <si>
    <t>新修机耕道510米</t>
  </si>
  <si>
    <t>实现产值21万元，受益8名贫困人口增加收入2.4万元</t>
  </si>
  <si>
    <t>宋家村宋家新村烤烟产业发展项目</t>
  </si>
  <si>
    <t>新修机耕道450米</t>
  </si>
  <si>
    <t>宋家居委会</t>
  </si>
  <si>
    <t>实现产值20万元，受益3名贫困人口增加收入2.1万元</t>
  </si>
  <si>
    <t>地头村乐山自然村烤烟产业发展项目</t>
  </si>
  <si>
    <t>新修机耕道600米</t>
  </si>
  <si>
    <t>地头村</t>
  </si>
  <si>
    <t>铺沙25.98元/平方、土方4.31元/方、浆砌石330元/方</t>
  </si>
  <si>
    <t>实现产值12万元，受益4名贫困人口增加收入0.8万元</t>
  </si>
  <si>
    <t>清水湾村烤烟产业发展项目</t>
  </si>
  <si>
    <t>新修排灌渠183米</t>
  </si>
  <si>
    <t>清水湾村</t>
  </si>
  <si>
    <t>土方4.31元/方、浆砌石350元/方</t>
  </si>
  <si>
    <t>实现产值15万元，受益7名贫困人口增加收入1.8万元</t>
  </si>
  <si>
    <t>程家村烤烟产业发展项目</t>
  </si>
  <si>
    <t>机耕道铺沙615米、新修灌溉渠600米</t>
  </si>
  <si>
    <t>铺沙18.42元/平方、侧墙砼82.81元/平方、模板65元/平方</t>
  </si>
  <si>
    <t>实现产值32万元，受益7名贫困人口增加收入4.8万元</t>
  </si>
  <si>
    <t>梧村烤烟产业发展项目</t>
  </si>
  <si>
    <t>水坝改建1个、机耕道整修800米</t>
  </si>
  <si>
    <t>人工浆砌石拆除130.95元/方、浆砌石350元/方、机械清淤13.04元/方、提升闸0.6万元/扇</t>
  </si>
  <si>
    <t>实现产值13万元，受益5名贫困人口增加收入1.5万元</t>
  </si>
  <si>
    <t>高山社区三千洞烤烟产业发展项目</t>
  </si>
  <si>
    <t>机耕道铺沙200米、坝改闸一处</t>
  </si>
  <si>
    <t>高山社区</t>
  </si>
  <si>
    <t>铺沙18.4元/平方、60管228.63元/米、闸门0.6万元/扇</t>
  </si>
  <si>
    <t>实现产值10万元，受益4名贫困人口增加收入0.8万元</t>
  </si>
  <si>
    <t>新修灌溉渠200米</t>
  </si>
  <si>
    <t>侧墙砼82.81元/平方、模板65元/平方</t>
  </si>
  <si>
    <t>实现产值22万元，受益11名贫困人口增加收入1.1万元</t>
  </si>
  <si>
    <t>新圩社区杏干自然村烤烟产业发展项目</t>
  </si>
  <si>
    <t>机耕道维修及铺沙385米</t>
  </si>
  <si>
    <t>新圩社区</t>
  </si>
  <si>
    <t>铺沙18.4元/平方、浆砌石330元/方</t>
  </si>
  <si>
    <t>实现产值24万元，受益10名贫困人口增加收入0.9万元</t>
  </si>
  <si>
    <t>山占塘村车田烤烟产业发展项目</t>
  </si>
  <si>
    <t>新修机耕道440米</t>
  </si>
  <si>
    <t>山占塘村</t>
  </si>
  <si>
    <t>土方13.07元/方、铺沙18.42元/平方</t>
  </si>
  <si>
    <t>实现产值18万元，受益5名贫困人口增加收入0.95万元</t>
  </si>
  <si>
    <t>祖亭下村烤烟产业发展项目</t>
  </si>
  <si>
    <t>新修机耕道500米、水渠200米</t>
  </si>
  <si>
    <t>实现产值25万元，受益12名贫困人口增加收入3万元</t>
  </si>
  <si>
    <t>新修机耕道2090米</t>
  </si>
  <si>
    <t>土方13.07元/方、铺沙18.42元/平方、30管111.91元/米</t>
  </si>
  <si>
    <t>实现产值24万元，受益5名贫困人口增加收入3.2万元</t>
  </si>
  <si>
    <t>新修灌溉渠306米其中渡槽107米、机耕道196米</t>
  </si>
  <si>
    <t>侧墙砼82.81元/平方、模板65元/平方、槽身砼665元/方、浆砌石330元/方</t>
  </si>
  <si>
    <t>实现产值36万元，受益20名贫困人口增加收入4万元</t>
  </si>
  <si>
    <t>新修机耕道1423米</t>
  </si>
  <si>
    <t>实现产值25万元，受益16名贫困人口增加收入2.5万元</t>
  </si>
  <si>
    <t>云砠下村柞洞烤烟产业发展项目</t>
  </si>
  <si>
    <t>新修机耕道100米、新修机耕桥、河坝、生产用房各一处</t>
  </si>
  <si>
    <t>铺沙18.42元/平方、浆砌石330元/方、地梁及楼板442.25元/方、浆砌砖525元/方</t>
  </si>
  <si>
    <t>实现产值23万元，受益5名贫困人口增加收入3万元</t>
  </si>
  <si>
    <t>石羊镇、枧头镇、金盆镇等乡镇烤烟产业发展项目</t>
  </si>
  <si>
    <t>渠道防渗500米、新修机耕道5000米、排灌渠1500米、提升闸3处</t>
  </si>
  <si>
    <t>石羊镇、枧头镇、金盆镇等乡镇7个行政村</t>
  </si>
  <si>
    <t>铺沙18.42元/平方、浆砌石330元/方、土方4.31元/方、侧墙砼82.81元/平方、提升闸6000元/个</t>
  </si>
  <si>
    <t>实现产值120万元，受益45名贫困人口增加收入9万元</t>
  </si>
  <si>
    <t>(十一）</t>
  </si>
  <si>
    <t>河道治理、水毁、河坝维修等项目</t>
  </si>
  <si>
    <t>水利局</t>
  </si>
  <si>
    <t>千马坪天地山珠形山洪沟治理</t>
  </si>
  <si>
    <t>清障200米，修复河堤150米</t>
  </si>
  <si>
    <t>片石护坡310元/方，土方开挖13.02元/方</t>
  </si>
  <si>
    <t>提高该村防洪标准，减轻受洪水威胁程度。100名贫困人口受益。</t>
  </si>
  <si>
    <t>建管中心</t>
  </si>
  <si>
    <t>大冲河道治理</t>
  </si>
  <si>
    <t>河道治理1km</t>
  </si>
  <si>
    <t>提高该村防洪标准，减轻受洪水威胁程度。300名贫困人口受益。</t>
  </si>
  <si>
    <t>白杜村山塘维修</t>
  </si>
  <si>
    <t>维修山塘1口</t>
  </si>
  <si>
    <t>提高该村防洪标准，减轻受洪水威胁程度，200人受益。</t>
  </si>
  <si>
    <t>新田河骥村李家山段水毁河堤及河坝修复</t>
  </si>
  <si>
    <t>修复河堤200米，改造河坝1处，重建河坝1处。</t>
  </si>
  <si>
    <t>李家山村</t>
  </si>
  <si>
    <t>片石护坡310元/方，土方开挖13.02元/方，砼410.64元/方</t>
  </si>
  <si>
    <t>保证该村及下游黄粟山村600亩田的用水灌溉。500名贫困人口受益。</t>
  </si>
  <si>
    <t>新田河黄粟山段河堤修复和畔塘河坝抢修</t>
  </si>
  <si>
    <t>修复河堤120米</t>
  </si>
  <si>
    <t>骥村</t>
  </si>
  <si>
    <t>黄粟山村</t>
  </si>
  <si>
    <t>宁远河新田上庄段河堤修复</t>
  </si>
  <si>
    <t>修复水毁河堤240米</t>
  </si>
  <si>
    <t>新田河曾家段河道治理</t>
  </si>
  <si>
    <t>修复河堤100米，河坝1处</t>
  </si>
  <si>
    <t>曾家村</t>
  </si>
  <si>
    <t>提高该村防洪标准，减轻受洪水威胁程度。80名贫困人口受益。</t>
  </si>
  <si>
    <t>上车村河道治理1段</t>
  </si>
  <si>
    <t>清障1km，堤防加固400米、水轮泵加固等</t>
  </si>
  <si>
    <t>上车村</t>
  </si>
  <si>
    <t>肥源水库下游鹅场至黄公塘段河道治理</t>
  </si>
  <si>
    <t>堤防加固300米</t>
  </si>
  <si>
    <t>新圩镇水浦河山水塘段河道治理及电站引水渠维修</t>
  </si>
  <si>
    <t>河堤护砌260m、渠堤加固500米，清障1km</t>
  </si>
  <si>
    <t>山水塘村</t>
  </si>
  <si>
    <t>骥村镇肥溪源水毁河堤修复</t>
  </si>
  <si>
    <t>修复水毁河堤330米</t>
  </si>
  <si>
    <t>肥溪源村</t>
  </si>
  <si>
    <t>提高该村防洪标准，减轻受洪水威胁程度，150人受益。</t>
  </si>
  <si>
    <t>新隆镇龙会寺社区河坝修复</t>
  </si>
  <si>
    <t>大桥头自然村修复河坝1处、码头2处</t>
  </si>
  <si>
    <t>门楼下泥塘河道修复</t>
  </si>
  <si>
    <t>修复水毁河堤100米</t>
  </si>
  <si>
    <t>门楼下板子桥河道水毁河堤修复</t>
  </si>
  <si>
    <t>修复水毁河堤110米</t>
  </si>
  <si>
    <t>门楼下</t>
  </si>
  <si>
    <t>板子桥村</t>
  </si>
  <si>
    <t>陶岭镇洪仁山塘维修</t>
  </si>
  <si>
    <t>山塘护砌护坡80米</t>
  </si>
  <si>
    <t>解决水库无法蓄水，80名贫困人口受益。</t>
  </si>
  <si>
    <t>新隆桥亭山塘维修</t>
  </si>
  <si>
    <t>山塘清淤2000方</t>
  </si>
  <si>
    <t>桥亭</t>
  </si>
  <si>
    <t>新田河龙泉镇刘芳桥人行桥修复及泮塘河坝抢修</t>
  </si>
  <si>
    <t>桥墩加固2处、河坝清理抢修1处</t>
  </si>
  <si>
    <t>刘芳桥村</t>
  </si>
  <si>
    <t>提高该村防洪标准，减轻受洪水威胁程度。40名贫困人口受益。</t>
  </si>
  <si>
    <t>大坪塘镇板溪河治理工程</t>
  </si>
  <si>
    <t>改造河坝1处、治理河道260米</t>
  </si>
  <si>
    <t>心安电站控制板维修</t>
  </si>
  <si>
    <t>控制板维修4处</t>
  </si>
  <si>
    <t>2.5万/处</t>
  </si>
  <si>
    <t>提高该村防洪标准，减轻受洪水威胁程度。200名贫困人口受益。</t>
  </si>
  <si>
    <t>新隆镇城塘溪冲头河治理工程</t>
  </si>
  <si>
    <t>河坝修复1处，45米</t>
  </si>
  <si>
    <t>肥源水库溢洪道水毁修复2期</t>
  </si>
  <si>
    <t>溢洪道右侧山体加固，土方开挖14000方</t>
  </si>
  <si>
    <t>提高该村防洪标准，减轻受洪水威胁程度，2000人受益。</t>
  </si>
  <si>
    <t>新田河瑶塘窝段河堤加固</t>
  </si>
  <si>
    <t>堤顶加固300米，护堤80米</t>
  </si>
  <si>
    <t>门楼下高岱源水毁河堤修复</t>
  </si>
  <si>
    <t>修复河堤100余米</t>
  </si>
  <si>
    <t>提高该村防洪标准，减轻受洪水威胁程度。160名贫困人口受益。</t>
  </si>
  <si>
    <t>新圩镇高山社区沙坪头电力排灌工程</t>
  </si>
  <si>
    <t>河坝维修1处，电排工程建设</t>
  </si>
  <si>
    <t>减少洪涝灾害600亩。100名贫困人口受益。</t>
  </si>
  <si>
    <t>(十二）</t>
  </si>
  <si>
    <t>病险小型水库除险加固和维修养护</t>
  </si>
  <si>
    <t>白坪窝水库
除险加固</t>
  </si>
  <si>
    <t>卧管拆除重建、部分区域坝体坝冲抓、帷幕防渗、库内面板堵漏</t>
  </si>
  <si>
    <t>冲抓160元/米，灌浆360元/米等</t>
  </si>
  <si>
    <t>解决水库无法蓄水，180名贫困人口受益。</t>
  </si>
  <si>
    <t>南头岭水库
除险加固</t>
  </si>
  <si>
    <t>涵卧管拆除重建、隧洞灌浆60米等</t>
  </si>
  <si>
    <t>砼410元/立方</t>
  </si>
  <si>
    <t>解决水库渗漏问题，200名贫困人口受益。</t>
  </si>
  <si>
    <t>团结、友谊、罗家厂、新亭岭、山田湾、下圩、杨家洞等7座水库白蚁防治</t>
  </si>
  <si>
    <t>7座水库大坝白蚁防治</t>
  </si>
  <si>
    <t>龙泉</t>
  </si>
  <si>
    <t>石古湾等村</t>
  </si>
  <si>
    <t>5.5万元/座</t>
  </si>
  <si>
    <t>解决水库安全问题，80名贫困人口受益。</t>
  </si>
  <si>
    <t>立新水库
干渠维修</t>
  </si>
  <si>
    <t>渠道维修620米</t>
  </si>
  <si>
    <t>田头村</t>
  </si>
  <si>
    <t>解决渠道渗漏问题，300名贫困人口受益。</t>
  </si>
  <si>
    <t>金盆镇光辉奉家水库维修</t>
  </si>
  <si>
    <t>帷幕灌浆100米</t>
  </si>
  <si>
    <t>奉家村</t>
  </si>
  <si>
    <t>灌浆360元/米</t>
  </si>
  <si>
    <t>解决水库无法蓄水，100名贫困人口受益。</t>
  </si>
  <si>
    <t>大坪塘定家村
水库维修</t>
  </si>
  <si>
    <t>坝体加高培厚，内坡防渗面板砼1500m2</t>
  </si>
  <si>
    <t>两江口水库
堵漏工程</t>
  </si>
  <si>
    <t>冲砂闸灌溉闸止水更换及坝体漏洞修补</t>
  </si>
  <si>
    <t>长田村</t>
  </si>
  <si>
    <t>解决水库无法蓄水，50名贫困人口受益。</t>
  </si>
  <si>
    <t>陶岭岭背下
水库维修</t>
  </si>
  <si>
    <t>新开溢洪道尾水渠40米</t>
  </si>
  <si>
    <t>上马塘村</t>
  </si>
  <si>
    <t>解决水库无法蓄水，40名贫困人口受益。</t>
  </si>
  <si>
    <t>(十三）</t>
  </si>
  <si>
    <t>立新水库中型灌区节水改造</t>
  </si>
  <si>
    <t>立新水库中型灌区节水改造工程</t>
  </si>
  <si>
    <t>引水渠道清淤、护砌、维修改造约8km、山塘改造4口等</t>
  </si>
  <si>
    <t>金盆镇、石羊镇</t>
  </si>
  <si>
    <t>徐家村、陈继村、青山坪村、田头村等</t>
  </si>
  <si>
    <t>浆砌石310元/m3，砼410元/m3</t>
  </si>
  <si>
    <t>增加及恢复灌溉面积3万亩，受益贫困人口3.8万人</t>
  </si>
  <si>
    <t>新田县水利局</t>
  </si>
  <si>
    <t>县水利建管中心</t>
  </si>
  <si>
    <t>(十四）</t>
  </si>
  <si>
    <t>生态产业发展</t>
  </si>
  <si>
    <t>自然资源局（林业）</t>
  </si>
  <si>
    <t>荒山油茶造林</t>
  </si>
  <si>
    <t>新造油茶27亩</t>
  </si>
  <si>
    <t>0.05万元/亩</t>
  </si>
  <si>
    <t>扶助3名贫困人口创收4000元/人.年</t>
  </si>
  <si>
    <t>2020.2</t>
  </si>
  <si>
    <t>自然资源局</t>
  </si>
  <si>
    <t>佃湾村委</t>
  </si>
  <si>
    <t>新造油茶50亩</t>
  </si>
  <si>
    <t>扶助5名贫困人口创收4000元/人.年</t>
  </si>
  <si>
    <t>新造油茶31亩</t>
  </si>
  <si>
    <t>新造油茶28亩</t>
  </si>
  <si>
    <t>侯桥村</t>
  </si>
  <si>
    <t>侯桥村委</t>
  </si>
  <si>
    <t>新造油茶80亩</t>
  </si>
  <si>
    <t>扶助8名贫困人口创收4000元/人.年</t>
  </si>
  <si>
    <t>城塘村委</t>
  </si>
  <si>
    <t>新造油茶35亩</t>
  </si>
  <si>
    <t>野乐村委</t>
  </si>
  <si>
    <t>临河村委</t>
  </si>
  <si>
    <t>新造油茶100亩</t>
  </si>
  <si>
    <t>扶助10名贫困人口创收4000元/人.年</t>
  </si>
  <si>
    <t>新造油茶140亩</t>
  </si>
  <si>
    <t>新造油茶40亩</t>
  </si>
  <si>
    <t>新造油茶7亩</t>
  </si>
  <si>
    <t>扶助1名贫困人口创收4000元/人.年</t>
  </si>
  <si>
    <t>黄家舍村委</t>
  </si>
  <si>
    <t>新造油茶65亩</t>
  </si>
  <si>
    <t>大坪塘
居委会</t>
  </si>
  <si>
    <t>大坪塘村委</t>
  </si>
  <si>
    <t>新造油茶58亩</t>
  </si>
  <si>
    <t>定家村委</t>
  </si>
  <si>
    <t>新造油茶60亩</t>
  </si>
  <si>
    <t>过肥田村</t>
  </si>
  <si>
    <t>过肥田村委</t>
  </si>
  <si>
    <t>刘家桥村</t>
  </si>
  <si>
    <t>刘家桥村委</t>
  </si>
  <si>
    <t>新造油茶70亩</t>
  </si>
  <si>
    <t>毛里坪村委</t>
  </si>
  <si>
    <t>小岗村委</t>
  </si>
  <si>
    <t>新造油茶45亩</t>
  </si>
  <si>
    <t>扶助6名贫困人口创收4000元/人.年</t>
  </si>
  <si>
    <t>五柳塘村委</t>
  </si>
  <si>
    <t>石古湾村委</t>
  </si>
  <si>
    <t>新造油茶200亩</t>
  </si>
  <si>
    <t>扶助15名贫困人口创收4000元/人.年</t>
  </si>
  <si>
    <t>新造油茶20亩</t>
  </si>
  <si>
    <t>胡家村委</t>
  </si>
  <si>
    <t>新造油茶30亩</t>
  </si>
  <si>
    <t>槎源村委</t>
  </si>
  <si>
    <t>新造油茶6亩</t>
  </si>
  <si>
    <t>新造油茶2亩</t>
  </si>
  <si>
    <t>扶助1名贫困人口创收1000元/人.年</t>
  </si>
  <si>
    <t>上游村委</t>
  </si>
  <si>
    <t>鳌头村</t>
  </si>
  <si>
    <t>鳌头村委</t>
  </si>
  <si>
    <t>扶助12名贫困人口创收4000元/人.年</t>
  </si>
  <si>
    <t>磨刀岭村委</t>
  </si>
  <si>
    <t>龙珠村委</t>
  </si>
  <si>
    <t>扶助1名贫困人口创收2000元/人.年</t>
  </si>
  <si>
    <t>金陵圩村委</t>
  </si>
  <si>
    <t>新造油茶4亩</t>
  </si>
  <si>
    <t>下兰冲村委</t>
  </si>
  <si>
    <t>新造油茶10亩</t>
  </si>
  <si>
    <t>合福坊村</t>
  </si>
  <si>
    <t>新造油茶25亩</t>
  </si>
  <si>
    <t>田心村</t>
  </si>
  <si>
    <t>田心村委</t>
  </si>
  <si>
    <t>李家村委</t>
  </si>
  <si>
    <t>仁岗村委</t>
  </si>
  <si>
    <t>牛塘村委</t>
  </si>
  <si>
    <t>陶市村委</t>
  </si>
  <si>
    <t>山田村</t>
  </si>
  <si>
    <t>山田村委</t>
  </si>
  <si>
    <t>新造油茶180亩</t>
  </si>
  <si>
    <t>长寿村</t>
  </si>
  <si>
    <t>扶助13名贫困人口创收4000元/人.年</t>
  </si>
  <si>
    <t>长寿村委</t>
  </si>
  <si>
    <t>新造油茶12亩</t>
  </si>
  <si>
    <t>大山铺村委</t>
  </si>
  <si>
    <t>新造油茶300亩</t>
  </si>
  <si>
    <t>扶助20名贫困人口创收4000元/人.年</t>
  </si>
  <si>
    <t>枧头居委会</t>
  </si>
  <si>
    <t>刘志孙村委</t>
  </si>
  <si>
    <t>徐家铺村委</t>
  </si>
  <si>
    <t>李进村委</t>
  </si>
  <si>
    <t>新造油茶90亩</t>
  </si>
  <si>
    <t>骆伯二村</t>
  </si>
  <si>
    <t>骆伯二村委</t>
  </si>
  <si>
    <t>骆铭孙村委</t>
  </si>
  <si>
    <t>下塘窝村委</t>
  </si>
  <si>
    <t>云砠下村委</t>
  </si>
  <si>
    <t>桐木窝村委</t>
  </si>
  <si>
    <t>高山村委</t>
  </si>
  <si>
    <t>长富村委</t>
  </si>
  <si>
    <t>扶助4名贫困人口创收4000元/人.年</t>
  </si>
  <si>
    <t>石门头村委</t>
  </si>
  <si>
    <t>新圩社区古幽洞</t>
  </si>
  <si>
    <t>秀岗村</t>
  </si>
  <si>
    <t>秀岗村委</t>
  </si>
  <si>
    <t>荒山造林（生态林）</t>
  </si>
  <si>
    <t>新造生态林300亩</t>
  </si>
  <si>
    <t>0.02万元/亩</t>
  </si>
  <si>
    <t>潭田村委</t>
  </si>
  <si>
    <t>新造生态林150亩</t>
  </si>
  <si>
    <t>新造生态林100亩</t>
  </si>
  <si>
    <t>新造生态林50亩</t>
  </si>
  <si>
    <t>青龙村</t>
  </si>
  <si>
    <t>青龙村委</t>
  </si>
  <si>
    <t>新造生态林600亩</t>
  </si>
  <si>
    <t>石甑源村委</t>
  </si>
  <si>
    <t>新造生态林19亩</t>
  </si>
  <si>
    <t>大湾村委</t>
  </si>
  <si>
    <t>新造生态林500亩</t>
  </si>
  <si>
    <t>神桥村</t>
  </si>
  <si>
    <t>神桥村委</t>
  </si>
  <si>
    <t>新造生态林15亩</t>
  </si>
  <si>
    <t>新造生态林4亩</t>
  </si>
  <si>
    <t>新造生态林88亩</t>
  </si>
  <si>
    <t>新造生态林58亩</t>
  </si>
  <si>
    <t>龙会寺村委</t>
  </si>
  <si>
    <t>新造生态林104亩</t>
  </si>
  <si>
    <t>新造生态林84亩</t>
  </si>
  <si>
    <t>新造生态林38亩</t>
  </si>
  <si>
    <t>心安村委</t>
  </si>
  <si>
    <t>新造生态林180亩</t>
  </si>
  <si>
    <t>新造生态林400亩</t>
  </si>
  <si>
    <t>新造生态林130亩</t>
  </si>
  <si>
    <t>新造生态林140亩</t>
  </si>
  <si>
    <t>知市坪村委</t>
  </si>
  <si>
    <t>新造生态林10亩</t>
  </si>
  <si>
    <t>新造生态林6亩</t>
  </si>
  <si>
    <t>新造生态林200亩</t>
  </si>
  <si>
    <t>土桥坪村委</t>
  </si>
  <si>
    <t>新造生态林216亩</t>
  </si>
  <si>
    <t>新造生态林125亩</t>
  </si>
  <si>
    <t>新造生态林450亩</t>
  </si>
  <si>
    <t>扶助30名贫困人口创收4000元/人.年</t>
  </si>
  <si>
    <t>门楼下村</t>
  </si>
  <si>
    <t>门楼下村委</t>
  </si>
  <si>
    <t>新造生态林250亩</t>
  </si>
  <si>
    <t>新造生态林31亩</t>
  </si>
  <si>
    <t>新造生态林43亩</t>
  </si>
  <si>
    <t>起头岭村</t>
  </si>
  <si>
    <t>起头岭村委</t>
  </si>
  <si>
    <t>新造生态林280亩</t>
  </si>
  <si>
    <t>新造生态林63亩</t>
  </si>
  <si>
    <t>新造生态林185亩</t>
  </si>
  <si>
    <t>新造生态林120亩</t>
  </si>
  <si>
    <t>舍子源村</t>
  </si>
  <si>
    <t>舍子源村委</t>
  </si>
  <si>
    <t>山林岗村委</t>
  </si>
  <si>
    <t>新造生态林20亩</t>
  </si>
  <si>
    <t>莲花塘村委</t>
  </si>
  <si>
    <t>新造生态林40亩</t>
  </si>
  <si>
    <t>下荣村</t>
  </si>
  <si>
    <t>扶助2名贫困人口创收4000元/人.年</t>
  </si>
  <si>
    <t>下荣村委</t>
  </si>
  <si>
    <t>新造生态林143亩</t>
  </si>
  <si>
    <t>肥溪沅村委</t>
  </si>
  <si>
    <t>合福坊村委</t>
  </si>
  <si>
    <t>新造生态林45亩</t>
  </si>
  <si>
    <t>周家村委</t>
  </si>
  <si>
    <t>东山村委</t>
  </si>
  <si>
    <t>新造生态林80亩</t>
  </si>
  <si>
    <t>大坪村委</t>
  </si>
  <si>
    <t>郑家村</t>
  </si>
  <si>
    <t>郑家村委</t>
  </si>
  <si>
    <t>刘何村</t>
  </si>
  <si>
    <t>刘何村委</t>
  </si>
  <si>
    <t>山田自然村新造生态林160亩</t>
  </si>
  <si>
    <t>古牛岗村委</t>
  </si>
  <si>
    <t>石岩头村委</t>
  </si>
  <si>
    <t>罗家坪村委</t>
  </si>
  <si>
    <t>新造生态林30亩</t>
  </si>
  <si>
    <t>茂家村委</t>
  </si>
  <si>
    <t>新造生态林25亩</t>
  </si>
  <si>
    <t>塘坪村委</t>
  </si>
  <si>
    <t>新造生态林210亩</t>
  </si>
  <si>
    <t>山下村委</t>
  </si>
  <si>
    <t>洞心村委</t>
  </si>
  <si>
    <t>山水塘村委</t>
  </si>
  <si>
    <t>新造生态林3亩</t>
  </si>
  <si>
    <t>道塘村委</t>
  </si>
  <si>
    <t>上坪村委</t>
  </si>
  <si>
    <t>三占塘村委</t>
  </si>
  <si>
    <t>伍家村委</t>
  </si>
  <si>
    <t>植树造林</t>
  </si>
  <si>
    <t>植树面积50亩</t>
  </si>
  <si>
    <t>黄沙溪等村</t>
  </si>
  <si>
    <t>0.2万元/亩</t>
  </si>
  <si>
    <t>森林抚育</t>
  </si>
  <si>
    <t>森林抚育面积200亩</t>
  </si>
  <si>
    <t>0.01万元/亩</t>
  </si>
  <si>
    <t>新华种植专业合作社</t>
  </si>
  <si>
    <t>下荣村委唐上国</t>
  </si>
  <si>
    <t>森林抚育面积300亩</t>
  </si>
  <si>
    <t>高岱沅村委邓文娥</t>
  </si>
  <si>
    <t>森林抚育面积400亩</t>
  </si>
  <si>
    <t>鲁塘村委卓世富</t>
  </si>
  <si>
    <t>森林抚育面积500亩</t>
  </si>
  <si>
    <t>上里源村委蒋土德</t>
  </si>
  <si>
    <t>大桥边村</t>
  </si>
  <si>
    <t>大桥边村委谭成生</t>
  </si>
  <si>
    <t>森林抚育面积100亩</t>
  </si>
  <si>
    <t>帮助6贫困人口创收4000元/人.年</t>
  </si>
  <si>
    <t>泥塘村委蒋仁信</t>
  </si>
  <si>
    <t>森林抚育面积600亩</t>
  </si>
  <si>
    <t>新林种养殖专业合作</t>
  </si>
  <si>
    <t>上坪村委何利兵</t>
  </si>
  <si>
    <t>永新村委曹德武</t>
  </si>
  <si>
    <t>彭梓城村委</t>
  </si>
  <si>
    <t>林区道路</t>
  </si>
  <si>
    <t>修建林区道路0.8公里</t>
  </si>
  <si>
    <t>土方4.3元/方、碎石18.5元/平方</t>
  </si>
  <si>
    <t>修建林区道路1公里</t>
  </si>
  <si>
    <t>农丰源农林开发有限公司</t>
  </si>
  <si>
    <t>修建林区道路0.3公里</t>
  </si>
  <si>
    <t>金山岭专业合作社</t>
  </si>
  <si>
    <t>修建林区道路0.5公里</t>
  </si>
  <si>
    <t>黄沙溪村委邓顺辉</t>
  </si>
  <si>
    <t>刘家村5.6.7组</t>
  </si>
  <si>
    <t>修建林区道路0.4公里</t>
  </si>
  <si>
    <t>鲁塘村委陆信义</t>
  </si>
  <si>
    <t>三塘源村委肖昌兴</t>
  </si>
  <si>
    <t>高岱源村委李九文</t>
  </si>
  <si>
    <t>山美村委</t>
  </si>
  <si>
    <t>湖南长风油茶有限公司</t>
  </si>
  <si>
    <t>查林村委</t>
  </si>
  <si>
    <t>横和药材种植专业合作社</t>
  </si>
  <si>
    <t>星塘村委</t>
  </si>
  <si>
    <t>东旺农业发展公司</t>
  </si>
  <si>
    <t>三合村委</t>
  </si>
  <si>
    <t>山喜农业开发公司</t>
  </si>
  <si>
    <t>惠峰生态园</t>
  </si>
  <si>
    <t>邝胡社区</t>
  </si>
  <si>
    <t>林下经济场地建设</t>
  </si>
  <si>
    <t>修建林下经济场地护坡100米</t>
  </si>
  <si>
    <t>仲顺特殊种养专业合作社</t>
  </si>
  <si>
    <t>修建养殖栅200平方米</t>
  </si>
  <si>
    <t>凤源生态养殖</t>
  </si>
  <si>
    <t>扶助12名贫困人口创收2000元/人.年</t>
  </si>
  <si>
    <t>三塘源村委骆世太</t>
  </si>
  <si>
    <t>修建林下经济场养殖棚200平方米</t>
  </si>
  <si>
    <t>中硒农业</t>
  </si>
  <si>
    <t>(十五）</t>
  </si>
  <si>
    <t>旅游产业开发</t>
  </si>
  <si>
    <t>文旅广体局</t>
  </si>
  <si>
    <t>骆铭孙村旅游厕所建设</t>
  </si>
  <si>
    <t>建设一座100平方米的旅游厕所</t>
  </si>
  <si>
    <t>1600元/㎡</t>
  </si>
  <si>
    <t>改善旅游基础设施，通过景区旅游收入带动20户贫困人口创收600元/人/年</t>
  </si>
  <si>
    <t>文化旅游广电体育局</t>
  </si>
  <si>
    <t>千马坪银杏景点旅游厕所及停车场建设</t>
  </si>
  <si>
    <t>建设一个360平方米的停车场及一座30平方米旅游厕所</t>
  </si>
  <si>
    <t>948.7元/㎡</t>
  </si>
  <si>
    <t>改善旅游基础设施，通过景区旅游收入带动27户贫困人口创收700元/人/年</t>
  </si>
  <si>
    <t>龙家大院村旅游公共基础设施建设</t>
  </si>
  <si>
    <t>建设742平方米旅游栈道</t>
  </si>
  <si>
    <t>512.2元/㎡</t>
  </si>
  <si>
    <t>改善旅游基础设施，通过景区旅游收入带动25户贫困人口创收800元/人/年</t>
  </si>
  <si>
    <t>潭田村旅游步道建设</t>
  </si>
  <si>
    <t>建设300米旅游步道</t>
  </si>
  <si>
    <t>966.6元/m</t>
  </si>
  <si>
    <t>改善旅游基础设施，通过景区旅游收入带动20户贫困人口创收680元/人/年</t>
  </si>
  <si>
    <t>蒋先云故居旅游厕所建设</t>
  </si>
  <si>
    <t>建设一座80平方米的旅游厕所</t>
  </si>
  <si>
    <t>2250元/㎡</t>
  </si>
  <si>
    <t>改善旅游基础设施，通过景区旅游收入带动18户贫困人口创收720元/人/年</t>
  </si>
  <si>
    <t>蒋先云烈士墓地旅游项目</t>
  </si>
  <si>
    <t>建设10米长4.5米宽盖板涵及场地硬化</t>
  </si>
  <si>
    <t>盖板涵2500元/㎡、硬化100元/平方</t>
  </si>
  <si>
    <t>改善旅游基础设施，通过景区旅游收入带动6户贫困人口创收720元/人/年</t>
  </si>
  <si>
    <t>二</t>
  </si>
  <si>
    <t>农村基础设施建设合计</t>
  </si>
  <si>
    <t>安全饮水工程及维护</t>
  </si>
  <si>
    <t>(1)</t>
  </si>
  <si>
    <t>新建及巩固提升自来水工程</t>
  </si>
  <si>
    <t>知市坪水厂
提质改造</t>
  </si>
  <si>
    <t>三处水源（知市坪原水源、下圩水库水源、山下村水源）改造</t>
  </si>
  <si>
    <t>110PE管70元/M，160PE管130元/M</t>
  </si>
  <si>
    <t>巩固5000人的安全饮水,480名贫困人口受益</t>
  </si>
  <si>
    <t>定家村供水工程提质改造</t>
  </si>
  <si>
    <t>定家村新建水源工程、泵房工程，排水沟等</t>
  </si>
  <si>
    <t>巩固800人的安全饮水,100名贫困人口受益</t>
  </si>
  <si>
    <t>石溪村供水工程</t>
  </si>
  <si>
    <t>石溪村新建水源工程，建设管网30KM，供水入户。</t>
  </si>
  <si>
    <t>巩固1900人的安全饮水</t>
  </si>
  <si>
    <t>兰溪供水工程</t>
  </si>
  <si>
    <t>新建水源工程，建设管网24KM，供水入户。</t>
  </si>
  <si>
    <t>兰溪村</t>
  </si>
  <si>
    <t>巩固1300人的安全饮水,200名贫困人口受益</t>
  </si>
  <si>
    <t>陶岭李家村供水工程提质改造工程</t>
  </si>
  <si>
    <t>李家村水源工程改造，管网提质。</t>
  </si>
  <si>
    <t>巩固800人的安全饮水,121名贫困人口受益</t>
  </si>
  <si>
    <t>乐塘村供水工程提质改造</t>
  </si>
  <si>
    <t>乐塘村新建水池一个，管道改造，增压泵一套。</t>
  </si>
  <si>
    <t>巩固600人的安全饮水,95名贫困人口受益</t>
  </si>
  <si>
    <t>尹家凼村供水工程</t>
  </si>
  <si>
    <t>尹家凼村村内管网建设15KM</t>
  </si>
  <si>
    <t>巩固600人的安全饮水,105名贫困人口受益</t>
  </si>
  <si>
    <t>三元头（山溪）村供水工程</t>
  </si>
  <si>
    <t>山溪自然村新建水池一处，管网建设16KM</t>
  </si>
  <si>
    <t>巩固800人的安全饮水,120名贫困人口受益</t>
  </si>
  <si>
    <t>桑田村（岐宅背）供水工程提质改造</t>
  </si>
  <si>
    <t>岐宅背自然村新建集水井、管网建设20KM</t>
  </si>
  <si>
    <t>巩固1000人的安全饮水,90名贫困人口受益</t>
  </si>
  <si>
    <t>周家山村供水工程提质改造</t>
  </si>
  <si>
    <t>周家山村水井工程、泵房工程，蓄水池一处，管网建设5KM</t>
  </si>
  <si>
    <t>巩固1000人的安全饮水,92名贫困人口受益</t>
  </si>
  <si>
    <t>三合村供水工程提质改造</t>
  </si>
  <si>
    <t>三合村新建沉淀池，消毒设施，水表更换</t>
  </si>
  <si>
    <t>巩固700人的安全饮水,90名贫困人口受益</t>
  </si>
  <si>
    <t>山田村供水工程提质改造</t>
  </si>
  <si>
    <t>山田自然村水源工程改造</t>
  </si>
  <si>
    <t>巩固700人的安全饮水,95名贫困人口受益</t>
  </si>
  <si>
    <t>三水湾村供水工程提质改造</t>
  </si>
  <si>
    <t>三水湾村水源工程改造、泵房工程</t>
  </si>
  <si>
    <t>三水湾村</t>
  </si>
  <si>
    <t>巩固1000人的安全饮水,102名贫困人口受益</t>
  </si>
  <si>
    <t>古牛岗村供水工程提质改造</t>
  </si>
  <si>
    <t>古牛岗村水源工程改造</t>
  </si>
  <si>
    <t>巩固1000人的安全饮水,105名贫困人口受益</t>
  </si>
  <si>
    <t>知市坪村、定家村、石溪村管材</t>
  </si>
  <si>
    <t>知市坪村、定家村、石溪村DN200PE管、DN160PE管等</t>
  </si>
  <si>
    <t>知市坪村、定家村、石溪村</t>
  </si>
  <si>
    <t>兰溪村管材</t>
  </si>
  <si>
    <t>兰溪村DN200PE管、DN160PE管等</t>
  </si>
  <si>
    <t>李家村管材</t>
  </si>
  <si>
    <t>李家村村DN200PE管、DN160PE管等</t>
  </si>
  <si>
    <t>乐塘村等管材</t>
  </si>
  <si>
    <t>乐塘村DN200PE管、DN160PE管等</t>
  </si>
  <si>
    <t>乐塘村等</t>
  </si>
  <si>
    <t>巩固4000人的安全饮水,350名贫困人口受益</t>
  </si>
  <si>
    <t>石羊水库管理所管材</t>
  </si>
  <si>
    <t>石羊水库管理所DN200PE管、DN160PE管等</t>
  </si>
  <si>
    <t>石羊水库管理所</t>
  </si>
  <si>
    <t>巩固10000人的安全饮水,350名贫困人口受益</t>
  </si>
  <si>
    <t>三合村等管材</t>
  </si>
  <si>
    <t>三合村DN200PE管、DN160PE管等</t>
  </si>
  <si>
    <t>三合村等</t>
  </si>
  <si>
    <t>巩固3400人的安全饮水,205名贫困人口受益</t>
  </si>
  <si>
    <t>(2)</t>
  </si>
  <si>
    <t>龙泉镇等12乡镇供水工程维修养护项目</t>
  </si>
  <si>
    <t>全县自来水厂维修奖补</t>
  </si>
  <si>
    <t>龙泉镇等自来水受益村村</t>
  </si>
  <si>
    <t>巩固60000贫困人口的安全饮水</t>
  </si>
  <si>
    <t>(3)</t>
  </si>
  <si>
    <t>水井维修改造工程</t>
  </si>
  <si>
    <t>永新村黄牛岭水井</t>
  </si>
  <si>
    <t>永新村机械钻井1口</t>
  </si>
  <si>
    <t>巩固400人的安全饮水,55名贫困人口受益</t>
  </si>
  <si>
    <t>十字居委会新屋场水井改建工程</t>
  </si>
  <si>
    <t>改建水井1座，新建排水沟等</t>
  </si>
  <si>
    <t>巩固600人的安全饮水,88名贫困人口受益</t>
  </si>
  <si>
    <t>白杜村水井改建工程</t>
  </si>
  <si>
    <t>白杜村改建水井1座，新建排水沟等</t>
  </si>
  <si>
    <t>巩固500人的安全饮水,64名贫困人口受益</t>
  </si>
  <si>
    <t>三合村车头水水井改建工程</t>
  </si>
  <si>
    <t>车头水村改建水井1座，新建排水沟等</t>
  </si>
  <si>
    <t>巩固400人的安全饮水,32名贫困人口受益</t>
  </si>
  <si>
    <t>周家山村水井改建</t>
  </si>
  <si>
    <t>周家山村改建水井1座，新建排水沟等</t>
  </si>
  <si>
    <t>巩固500人的安全饮水,101名贫困人口受益</t>
  </si>
  <si>
    <t>三井镇罗溪村水井改建</t>
  </si>
  <si>
    <t>罗溪村改建水井1座，新建排水沟等</t>
  </si>
  <si>
    <t>巩固400人的安全饮水,95名贫困人口受益</t>
  </si>
  <si>
    <t>七贤山村水井改建</t>
  </si>
  <si>
    <t>七贤山村改建水井1座，新建排水沟等</t>
  </si>
  <si>
    <t>巩固500人的安全饮水,96名贫困人口受益</t>
  </si>
  <si>
    <t>油麻岭村水井改建</t>
  </si>
  <si>
    <t>油麻岭村机械钻井1口</t>
  </si>
  <si>
    <t>巩固300人的安全饮水,66名贫困人口受益</t>
  </si>
  <si>
    <t>大山铺村（扎源洞）水井工程</t>
  </si>
  <si>
    <t>扎源洞自然村改建水井1座，新建排水沟等</t>
  </si>
  <si>
    <t>巩固500人的安全饮水,74名贫困人口受益</t>
  </si>
  <si>
    <t>长冲村水井改建</t>
  </si>
  <si>
    <t>长冲村改建水井1座，新建排水沟等</t>
  </si>
  <si>
    <t>巩固500人的安全饮水,63名贫困人口受益</t>
  </si>
  <si>
    <t>石羊居委会水井改建</t>
  </si>
  <si>
    <t>巩固400人的安全饮水,54名贫困人口受益</t>
  </si>
  <si>
    <t>田头村水井改建</t>
  </si>
  <si>
    <t>田头村改建水井1座，新建排水沟等</t>
  </si>
  <si>
    <t>巩固1000人的安全饮水,91名贫困人口受益</t>
  </si>
  <si>
    <t>山田湾村水井改建工程</t>
  </si>
  <si>
    <t>山田湾村改建水井1座，新建排水沟等</t>
  </si>
  <si>
    <t>巩固700人的安全饮水,62名贫困人口受益</t>
  </si>
  <si>
    <t>新隆镇龙会塘村黄牛冲水井改建</t>
  </si>
  <si>
    <t>黄牛冲村改建水井1座，新建排水沟等</t>
  </si>
  <si>
    <t>巩固400人的安全饮水,71名贫困人口受益</t>
  </si>
  <si>
    <t>土桥头村水井改建</t>
  </si>
  <si>
    <t>土桥头村改建水井1座，新建排水沟等</t>
  </si>
  <si>
    <t>东溪村水井改建</t>
  </si>
  <si>
    <t>东溪村改建水井1座，新建排水沟等</t>
  </si>
  <si>
    <t>东溪村</t>
  </si>
  <si>
    <t>巩固400人的安全饮水,88名贫困人口受益</t>
  </si>
  <si>
    <t>新圩镇镇祖亭下村水井改建</t>
  </si>
  <si>
    <t>祖亭下村改建水井1座，新建排水沟等</t>
  </si>
  <si>
    <t>巩固400人的安全饮水,96名贫困人口受益</t>
  </si>
  <si>
    <t>新圩镇梧村大岭脚自然村机械钻井工程</t>
  </si>
  <si>
    <t>大岭脚自然村新打机井1口</t>
  </si>
  <si>
    <t>巩固400人的安全饮水,45名贫困人口受益</t>
  </si>
  <si>
    <t>山亭李家村水井改建</t>
  </si>
  <si>
    <t>山亭李家村改建水井1座，新建排水沟等</t>
  </si>
  <si>
    <t>巩固800人的安全饮水,102名贫困人口受益</t>
  </si>
  <si>
    <t>贺家村水井改建工程</t>
  </si>
  <si>
    <t>贺家村改建水井1座，新建排水沟等</t>
  </si>
  <si>
    <t>巩固600人的安全饮水,76名贫困人口受益</t>
  </si>
  <si>
    <t>骥村镇槎源村冬瓜冲水井改建</t>
  </si>
  <si>
    <t>冬瓜冲村改建水井1座，新建排水沟等</t>
  </si>
  <si>
    <t>巩固400人的安全饮水,66名贫困人口受益</t>
  </si>
  <si>
    <t>交通项目（危桥、安保、道路）</t>
  </si>
  <si>
    <t>交通局</t>
  </si>
  <si>
    <t>危桥改造项目</t>
  </si>
  <si>
    <t>小计</t>
  </si>
  <si>
    <t>周山桥危桥改造</t>
  </si>
  <si>
    <t>改造危桥1座长16.04m</t>
  </si>
  <si>
    <t>混凝土1093元/m3,土方12.83/m3</t>
  </si>
  <si>
    <t>改善350名贫困人口安全出行</t>
  </si>
  <si>
    <t>新田县交通运输局</t>
  </si>
  <si>
    <t>白芒渠道桥危桥改造</t>
  </si>
  <si>
    <t>改善500名贫困人口安全出行</t>
  </si>
  <si>
    <t>石头源桥危桥改造</t>
  </si>
  <si>
    <t>改造危桥1座长9.24m</t>
  </si>
  <si>
    <t>改善200名贫困人口安全出行</t>
  </si>
  <si>
    <t>青山坪桥危桥改造</t>
  </si>
  <si>
    <t>改善800名贫困人口安全出行</t>
  </si>
  <si>
    <t>白芒桥危桥改造</t>
  </si>
  <si>
    <t>改造危桥1座长32.04m</t>
  </si>
  <si>
    <t>改善600名贫困人口安全出行</t>
  </si>
  <si>
    <t>安保工程项目</t>
  </si>
  <si>
    <t>泥骥线安保项目X105431128</t>
  </si>
  <si>
    <t>生命安保钢护栏长350米</t>
  </si>
  <si>
    <t>152元/m</t>
  </si>
  <si>
    <t>南门桥至水泥厂安保项目X178431128</t>
  </si>
  <si>
    <t>生命安保钢护栏长330米</t>
  </si>
  <si>
    <t>龙脉塘村</t>
  </si>
  <si>
    <t>贺潮线安保项目Y120431128</t>
  </si>
  <si>
    <t>生命安保钢护栏长220米</t>
  </si>
  <si>
    <t>三何线安保项目Y121431128</t>
  </si>
  <si>
    <t>生命安保钢护栏长640米</t>
  </si>
  <si>
    <t>何昌村</t>
  </si>
  <si>
    <t>改善404名贫困人口安全出行</t>
  </si>
  <si>
    <t>李徐线安保项目Y122431128</t>
  </si>
  <si>
    <t>生命安保钢护栏长750米</t>
  </si>
  <si>
    <t>高邝线安保项目Y383431128</t>
  </si>
  <si>
    <t>生命安保钢护栏长500米</t>
  </si>
  <si>
    <t>黄知线安保项目Y388431128</t>
  </si>
  <si>
    <t>大火线安保项目Y389431128</t>
  </si>
  <si>
    <t>生命安保钢护栏长100米</t>
  </si>
  <si>
    <t>尧叉线安保项目Y390431128</t>
  </si>
  <si>
    <t>生命安保钢护栏长810米</t>
  </si>
  <si>
    <t>新新线安保项目Y392431128</t>
  </si>
  <si>
    <t>标志牌14块</t>
  </si>
  <si>
    <t>969.23元/块</t>
  </si>
  <si>
    <t>大老线安保项目Y394431128</t>
  </si>
  <si>
    <t>生命安保钢护栏长650米</t>
  </si>
  <si>
    <t>上塘线安保项目Y458431128</t>
  </si>
  <si>
    <t>生命安保钢护栏长320米</t>
  </si>
  <si>
    <t>长长线安保项目Y459431128</t>
  </si>
  <si>
    <t>生命安保钢护栏长250米</t>
  </si>
  <si>
    <t>改善513名贫困人口安全出行</t>
  </si>
  <si>
    <t>黄黄线安保项目Y460431128</t>
  </si>
  <si>
    <t>陈陈线安保项目Y462431128</t>
  </si>
  <si>
    <t>齐定线安保项目Y626431128</t>
  </si>
  <si>
    <t>生命安保钢护栏长440米</t>
  </si>
  <si>
    <t>溪牛线安保项目Y627431128</t>
  </si>
  <si>
    <t>生命安保钢护栏长130米</t>
  </si>
  <si>
    <t>板板线安保项目Y631431128</t>
  </si>
  <si>
    <t>生命安保钢护栏长490米</t>
  </si>
  <si>
    <t>乐乐线安保项目Y636431128</t>
  </si>
  <si>
    <t>生命安保钢护栏长230米</t>
  </si>
  <si>
    <t>龙葡线安保项目Y698431128</t>
  </si>
  <si>
    <t>生命安保钢护栏长180米</t>
  </si>
  <si>
    <t>万西线安保项目C001431128</t>
  </si>
  <si>
    <t>生命安保钢护栏长280米</t>
  </si>
  <si>
    <t>改善395名贫困人口安全出行</t>
  </si>
  <si>
    <t>盘管线安保项目C021431128</t>
  </si>
  <si>
    <t>生命安保钢护栏长600米</t>
  </si>
  <si>
    <t>新塘线安保项目C025431128</t>
  </si>
  <si>
    <t>标志牌5块</t>
  </si>
  <si>
    <t>坪坪线安保项目C033431128</t>
  </si>
  <si>
    <t>生命安保钢护栏长460米</t>
  </si>
  <si>
    <t>坪陆坊村</t>
  </si>
  <si>
    <t>新大线安保项目C062431128</t>
  </si>
  <si>
    <t>生命安保钢护栏长940米</t>
  </si>
  <si>
    <t>叉新线安保项目C079431128</t>
  </si>
  <si>
    <t>罗罗线安保项目C087431128</t>
  </si>
  <si>
    <t>生命安保钢护栏长540米</t>
  </si>
  <si>
    <t>罗家山村</t>
  </si>
  <si>
    <t>土干线安保项目C092431128</t>
  </si>
  <si>
    <t>生命安保钢护栏长860米</t>
  </si>
  <si>
    <t>土珠山村</t>
  </si>
  <si>
    <t>十新线安保项目C101431128</t>
  </si>
  <si>
    <t>生命安保钢护栏长20米</t>
  </si>
  <si>
    <t>水水线安保项目C173431128</t>
  </si>
  <si>
    <t>李村线安保项目C242431128</t>
  </si>
  <si>
    <t>生命安保钢护栏长190米</t>
  </si>
  <si>
    <t>龙下线安保项目C257431128</t>
  </si>
  <si>
    <t>生命安保钢护栏长300米</t>
  </si>
  <si>
    <t>塘欧线安保项目C261431128</t>
  </si>
  <si>
    <t>神神线安保项目C285431128</t>
  </si>
  <si>
    <t>神脚村</t>
  </si>
  <si>
    <t>陶河线安保项目C303431128</t>
  </si>
  <si>
    <t>生命安保钢护栏长70米</t>
  </si>
  <si>
    <t>饮饮线安保项目C305431128</t>
  </si>
  <si>
    <t>生命安保钢护栏长580米</t>
  </si>
  <si>
    <t>改善600人口安全出行</t>
  </si>
  <si>
    <t>油十线安保项目C330431128</t>
  </si>
  <si>
    <t>油草塘村</t>
  </si>
  <si>
    <t>新水线安保项目C338431128</t>
  </si>
  <si>
    <t>生命安保钢护栏长120米</t>
  </si>
  <si>
    <t>大小线安保项目C339431128</t>
  </si>
  <si>
    <t>村村线安保项目C359431128</t>
  </si>
  <si>
    <t>生命安保钢护栏长850米</t>
  </si>
  <si>
    <t>龙金线安保项目C360431128</t>
  </si>
  <si>
    <t>生命安保钢护栏长560米</t>
  </si>
  <si>
    <t>夏杨线安保项目C374431128</t>
  </si>
  <si>
    <t>生命安保钢护栏长160米</t>
  </si>
  <si>
    <t>新罗线安保项目C395431128</t>
  </si>
  <si>
    <t>生命安保钢护栏长90米</t>
  </si>
  <si>
    <t>叉杨线安保项目C401431128</t>
  </si>
  <si>
    <t>生命安保钢护栏长210米</t>
  </si>
  <si>
    <t>杨柳塘村</t>
  </si>
  <si>
    <t>茂丰线安保项目C404431128</t>
  </si>
  <si>
    <t>生命安保钢护栏长340米</t>
  </si>
  <si>
    <t>工南线安保项目C405431128</t>
  </si>
  <si>
    <t>胜殡线安保项目C415431128</t>
  </si>
  <si>
    <t>生命安保钢护栏长590米</t>
  </si>
  <si>
    <t>朝阳社区</t>
  </si>
  <si>
    <t>虎均线安保项目C424431128</t>
  </si>
  <si>
    <t>陆野线安保项目C425431128</t>
  </si>
  <si>
    <t>生命安保钢护栏长30米</t>
  </si>
  <si>
    <t>叉流线安保项目C430431128</t>
  </si>
  <si>
    <t>兔兰线安保项目C457431128</t>
  </si>
  <si>
    <t>生命安保钢护栏长260米</t>
  </si>
  <si>
    <t>新谢线安保项目C464431128</t>
  </si>
  <si>
    <t>生命安保钢护栏长520米</t>
  </si>
  <si>
    <t>上禾塘村</t>
  </si>
  <si>
    <t>改善420名贫困人口安全出行</t>
  </si>
  <si>
    <t>黄龙线安保项目C492431128</t>
  </si>
  <si>
    <t>兔兔线安保项目C496431128</t>
  </si>
  <si>
    <t>生命安保钢护栏长1050米</t>
  </si>
  <si>
    <t>骆老线安保项目C499431128</t>
  </si>
  <si>
    <t>李黎线安保项目C500431128</t>
  </si>
  <si>
    <t>生命安保钢护栏长720米</t>
  </si>
  <si>
    <t>叉云线安保项目C504431128</t>
  </si>
  <si>
    <t>生命安保钢护栏长50米</t>
  </si>
  <si>
    <t>兰兰线安保项目C505431128</t>
  </si>
  <si>
    <t>生命安保钢护栏长470米</t>
  </si>
  <si>
    <t>兰田村</t>
  </si>
  <si>
    <t>道盘线安保项目C506431128</t>
  </si>
  <si>
    <t>南燕线安保项目C507431128</t>
  </si>
  <si>
    <t>鸭梧线安保项目C539431128</t>
  </si>
  <si>
    <t>农村公路校车运行基础设施项目</t>
  </si>
  <si>
    <t>叉路口至桑梓安保项目</t>
  </si>
  <si>
    <t>标志牌2块，钢护栏60米。</t>
  </si>
  <si>
    <t>改善150名贫困人口安全出行</t>
  </si>
  <si>
    <t>田围岭至大利安保项目</t>
  </si>
  <si>
    <t>标志牌6块、钢护栏200米。</t>
  </si>
  <si>
    <t>改善151名贫困人口安全出行</t>
  </si>
  <si>
    <t>老夏荣至黄斗坡安保项目</t>
  </si>
  <si>
    <t>钢护栏140米</t>
  </si>
  <si>
    <t>改善152名贫困人口安全出行</t>
  </si>
  <si>
    <t>老夏荣至欧家山安保项目</t>
  </si>
  <si>
    <t>钢护栏40米</t>
  </si>
  <si>
    <t>改善153名贫困人口安全出行</t>
  </si>
  <si>
    <t>大岭头至大岭头安保项目</t>
  </si>
  <si>
    <t>标志牌1块、钢护栏100米。</t>
  </si>
  <si>
    <t>改善154名贫困人口安全出行</t>
  </si>
  <si>
    <t>隧洞口至竹林坪安保项目</t>
  </si>
  <si>
    <t>钢护栏3200米</t>
  </si>
  <si>
    <t>改善156名贫困人口安全出行</t>
  </si>
  <si>
    <t>音洞至青皮源安保项目</t>
  </si>
  <si>
    <t>钢护栏3300米</t>
  </si>
  <si>
    <t>改善157名贫困人口安全出行</t>
  </si>
  <si>
    <t>两肥线安保项目C279431128</t>
  </si>
  <si>
    <t>钢护栏1220米</t>
  </si>
  <si>
    <t>肥溪村</t>
  </si>
  <si>
    <t>大大线安保项目C437431128</t>
  </si>
  <si>
    <t>钢护栏550米</t>
  </si>
  <si>
    <t>毛火线安保项目C178431128</t>
  </si>
  <si>
    <t>钢护栏310米</t>
  </si>
  <si>
    <t>大鲁线安保项目Y628431128</t>
  </si>
  <si>
    <t>钢护栏4240米</t>
  </si>
  <si>
    <t>改善501名贫困人口安全出行</t>
  </si>
  <si>
    <t>(4)</t>
  </si>
  <si>
    <t>水毁项目</t>
  </si>
  <si>
    <t>龙珠村公路水毁修复项目</t>
  </si>
  <si>
    <t>挡土墙450方</t>
  </si>
  <si>
    <t>土方11.05元/m3,砼400元/m3</t>
  </si>
  <si>
    <t>改善550名贫困人口安全出行</t>
  </si>
  <si>
    <t>上游水毁</t>
  </si>
  <si>
    <t>挡土墙100方</t>
  </si>
  <si>
    <t>改善650名贫困人口安全出行</t>
  </si>
  <si>
    <t>千马坪水毁</t>
  </si>
  <si>
    <t>挡土墙700方</t>
  </si>
  <si>
    <t>改善651名贫困人口安全出行</t>
  </si>
  <si>
    <t>东山岭水毁</t>
  </si>
  <si>
    <t>挡土墙130方</t>
  </si>
  <si>
    <t>改善652名贫困人口安全出行</t>
  </si>
  <si>
    <t>大金塘水毁</t>
  </si>
  <si>
    <t>挡土墙1080方</t>
  </si>
  <si>
    <t>改善653名贫困人口安全出行</t>
  </si>
  <si>
    <t>山门线</t>
  </si>
  <si>
    <t>挡土墙900方</t>
  </si>
  <si>
    <t>改善654名贫困人口安全出行</t>
  </si>
  <si>
    <t>泥骥线第一段(板子桥）</t>
  </si>
  <si>
    <t>挡土墙730方</t>
  </si>
  <si>
    <t>改善655名贫困人口安全出行</t>
  </si>
  <si>
    <t>泥骥线第二段（桐木树）</t>
  </si>
  <si>
    <t>挡土墙257方</t>
  </si>
  <si>
    <t>改善656名贫困人口安全出行</t>
  </si>
  <si>
    <t>泥骥线第三段（中山窝）</t>
  </si>
  <si>
    <t>挡土墙1571方</t>
  </si>
  <si>
    <t>改善657名贫困人口安全出行</t>
  </si>
  <si>
    <t>泥骥线第四段（大树下）</t>
  </si>
  <si>
    <t>挡土墙882方</t>
  </si>
  <si>
    <t>改善658名贫困人口安全出行</t>
  </si>
  <si>
    <t>泥骥线第五段（上乌江）</t>
  </si>
  <si>
    <t>挡土墙501方</t>
  </si>
  <si>
    <t>改善659名贫困人口安全出行</t>
  </si>
  <si>
    <t>泥骥线第六段（江家沅）</t>
  </si>
  <si>
    <t>挡土墙920方</t>
  </si>
  <si>
    <t>改善660名贫困人口安全出行</t>
  </si>
  <si>
    <t>泥骥线第七段（石板沅）</t>
  </si>
  <si>
    <t>挡土墙1030方</t>
  </si>
  <si>
    <t>门舍公路水毁</t>
  </si>
  <si>
    <t>门楼下居委会</t>
  </si>
  <si>
    <t>大坪公路水毁</t>
  </si>
  <si>
    <t>挡土墙650方</t>
  </si>
  <si>
    <t>乌家源水毁</t>
  </si>
  <si>
    <t>挡土墙1200方</t>
  </si>
  <si>
    <t>黄梨山、肥源水毁</t>
  </si>
  <si>
    <t>黄栗山村、肥源村</t>
  </si>
  <si>
    <t>改善1200名贫困人口安全出行</t>
  </si>
  <si>
    <t>(5)</t>
  </si>
  <si>
    <t>农村公路建设项目</t>
  </si>
  <si>
    <t>大历县村公路建设项目</t>
  </si>
  <si>
    <t>改建1.2公里</t>
  </si>
  <si>
    <t>土方11.05元/m3,砼85.37元/m2</t>
  </si>
  <si>
    <t>油草塘公路建设项目</t>
  </si>
  <si>
    <t>改建0.7公里</t>
  </si>
  <si>
    <t>改善130名贫困人口安全出行</t>
  </si>
  <si>
    <t>临河村公路建设项目</t>
  </si>
  <si>
    <t>改建1.6公里</t>
  </si>
  <si>
    <t>改善550人口安全出行</t>
  </si>
  <si>
    <t>桑梓-田坠公路建设项目</t>
  </si>
  <si>
    <t>改建0.5公里</t>
  </si>
  <si>
    <t>改善511名贫困人口安全出行</t>
  </si>
  <si>
    <t>徐家铺公路建设项目</t>
  </si>
  <si>
    <t>改善253名贫困人口安全出行</t>
  </si>
  <si>
    <t>胡志良至狮子岭公路建设项目</t>
  </si>
  <si>
    <t>改建1公里</t>
  </si>
  <si>
    <t>改善137名贫困人口安全出行</t>
  </si>
  <si>
    <t>肖卯公路建设项目</t>
  </si>
  <si>
    <t>改建0.6公里</t>
  </si>
  <si>
    <t>上、下黄斗坡公路建设项目</t>
  </si>
  <si>
    <t>改善120名贫困人口安全出行</t>
  </si>
  <si>
    <t>叉路口至土地堂公路建设项目</t>
  </si>
  <si>
    <t>改善100名贫困人口安全出行</t>
  </si>
  <si>
    <t>李家山至陆家公路建设项目</t>
  </si>
  <si>
    <t>彭子城至温氏集团养猪场公路建设项目</t>
  </si>
  <si>
    <t>路基2.4km,路面1.5km</t>
  </si>
  <si>
    <t>改善300名贫困人口安全出行</t>
  </si>
  <si>
    <t>(6)</t>
  </si>
  <si>
    <t>全县农村公路等项目</t>
  </si>
  <si>
    <t>改建2公里</t>
  </si>
  <si>
    <t>枧头镇等乡镇</t>
  </si>
  <si>
    <t>彭梓城等村</t>
  </si>
  <si>
    <t>土方11.05元/方，砼85.37元/平方</t>
  </si>
  <si>
    <t>改善600多名贫困人口安全出行</t>
  </si>
  <si>
    <t>交通项目（安保、道路）</t>
  </si>
  <si>
    <t>公路管护中心</t>
  </si>
  <si>
    <t>新新公路建设（新圩镇-新隆镇）</t>
  </si>
  <si>
    <t>蟠溪头村段护坡安保、石鼓凤村段截湾改直</t>
  </si>
  <si>
    <t>新圩、新隆</t>
  </si>
  <si>
    <t>蟠溪头、石鼓凤</t>
  </si>
  <si>
    <t>178万元/公里</t>
  </si>
  <si>
    <t>解决1800名贫困人口的安全出行问题</t>
  </si>
  <si>
    <t>公路建设养护中心</t>
  </si>
  <si>
    <t>农村人居环境整治基础设施建设项目</t>
  </si>
  <si>
    <t>双溪岭村农村人居环境整治基础设施建设工程</t>
  </si>
  <si>
    <r>
      <rPr>
        <sz val="9"/>
        <rFont val="仿宋_GB2312"/>
        <charset val="134"/>
      </rPr>
      <t>背街小巷及村内道路硬化2500m</t>
    </r>
    <r>
      <rPr>
        <sz val="9"/>
        <rFont val="宋体"/>
        <charset val="134"/>
      </rPr>
      <t>²</t>
    </r>
    <r>
      <rPr>
        <sz val="9"/>
        <rFont val="仿宋_GB2312"/>
        <charset val="134"/>
      </rPr>
      <t>、污水沟疏浚修整220m及消防塘整修</t>
    </r>
  </si>
  <si>
    <r>
      <rPr>
        <sz val="8"/>
        <rFont val="仿宋_GB2312"/>
        <charset val="134"/>
      </rPr>
      <t>背街小巷硬化125元/m</t>
    </r>
    <r>
      <rPr>
        <sz val="8"/>
        <rFont val="宋体"/>
        <charset val="134"/>
      </rPr>
      <t>²</t>
    </r>
    <r>
      <rPr>
        <sz val="8"/>
        <rFont val="仿宋_GB2312"/>
        <charset val="134"/>
      </rPr>
      <t>，污水沟疏浚修整320元/m、消防塘整修500元/m</t>
    </r>
  </si>
  <si>
    <t>解决28户贫困户和部分村民出行问题，村内水沟得到了有效疏通清理，贫困人口及部分村民受益</t>
  </si>
  <si>
    <t>县农业农村局</t>
  </si>
  <si>
    <t>县农业 农村局</t>
  </si>
  <si>
    <t>挂兰村农村人居环境整治基础设施建设工程</t>
  </si>
  <si>
    <r>
      <rPr>
        <sz val="9"/>
        <rFont val="仿宋_GB2312"/>
        <charset val="134"/>
      </rPr>
      <t>背街小巷及村内道路硬化2500m</t>
    </r>
    <r>
      <rPr>
        <sz val="9"/>
        <rFont val="宋体"/>
        <charset val="134"/>
      </rPr>
      <t>²</t>
    </r>
    <r>
      <rPr>
        <sz val="9"/>
        <rFont val="仿宋_GB2312"/>
        <charset val="134"/>
      </rPr>
      <t>、污水沟疏浚修整100m</t>
    </r>
  </si>
  <si>
    <t>挂兰村</t>
  </si>
  <si>
    <t>解决21户贫困户和部分村民出行问题，村内水沟得到了有效疏通清理，贫困人口及部分村民受益</t>
  </si>
  <si>
    <t>秀岭水村农村人居环境整治基础设施建设工程</t>
  </si>
  <si>
    <r>
      <rPr>
        <sz val="9"/>
        <rFont val="仿宋_GB2312"/>
        <charset val="134"/>
      </rPr>
      <t>背街小巷及村内道路硬化2100m</t>
    </r>
    <r>
      <rPr>
        <sz val="9"/>
        <rFont val="宋体"/>
        <charset val="134"/>
      </rPr>
      <t>²</t>
    </r>
    <r>
      <rPr>
        <sz val="9"/>
        <rFont val="仿宋_GB2312"/>
        <charset val="134"/>
      </rPr>
      <t>、污水沟疏浚修整800m及消防塘整修</t>
    </r>
  </si>
  <si>
    <t>解决20户贫困户和部分村民出行问题，村内水沟得到了有效疏通清理，贫困人口及部分村民受益</t>
  </si>
  <si>
    <t>土珠山村农村人居环境整治基础设施建设工程</t>
  </si>
  <si>
    <r>
      <rPr>
        <sz val="9"/>
        <rFont val="仿宋_GB2312"/>
        <charset val="134"/>
      </rPr>
      <t>背街小巷及村内道路硬化2600m</t>
    </r>
    <r>
      <rPr>
        <sz val="9"/>
        <rFont val="宋体"/>
        <charset val="134"/>
      </rPr>
      <t>²</t>
    </r>
    <r>
      <rPr>
        <sz val="9"/>
        <rFont val="仿宋_GB2312"/>
        <charset val="134"/>
      </rPr>
      <t>、污水沟疏浚修整150m及消防塘整修</t>
    </r>
  </si>
  <si>
    <t>解决19户贫困户和部分村民出行问题，村内水沟得到了有效疏通清理，贫困人口及部分村民受益</t>
  </si>
  <si>
    <t>梅溪村农村人居环境整治基础设施建设工程</t>
  </si>
  <si>
    <r>
      <rPr>
        <sz val="9"/>
        <rFont val="仿宋_GB2312"/>
        <charset val="134"/>
      </rPr>
      <t>背街小巷及村内道路硬化5000m</t>
    </r>
    <r>
      <rPr>
        <sz val="9"/>
        <rFont val="宋体"/>
        <charset val="134"/>
      </rPr>
      <t>²</t>
    </r>
    <r>
      <rPr>
        <sz val="9"/>
        <rFont val="仿宋_GB2312"/>
        <charset val="134"/>
      </rPr>
      <t>、污水沟疏浚修整240m及消防塘整修</t>
    </r>
  </si>
  <si>
    <t>梅溪村</t>
  </si>
  <si>
    <t>解决27户贫困户和部分村民出行问题，村内水沟得到了有效疏通清理，5贫困人口及部分村民受益</t>
  </si>
  <si>
    <t>三占塘村农村人居环境整治基础设施建设工程</t>
  </si>
  <si>
    <r>
      <rPr>
        <sz val="9"/>
        <rFont val="仿宋_GB2312"/>
        <charset val="134"/>
      </rPr>
      <t>背街小巷及村内道路硬化2336m</t>
    </r>
    <r>
      <rPr>
        <sz val="9"/>
        <rFont val="宋体"/>
        <charset val="134"/>
      </rPr>
      <t>²</t>
    </r>
    <r>
      <rPr>
        <sz val="9"/>
        <rFont val="仿宋_GB2312"/>
        <charset val="134"/>
      </rPr>
      <t>、污水沟疏浚修整200m</t>
    </r>
  </si>
  <si>
    <r>
      <rPr>
        <sz val="8"/>
        <rFont val="仿宋_GB2312"/>
        <charset val="134"/>
      </rPr>
      <t>背街小巷硬化125元/m</t>
    </r>
    <r>
      <rPr>
        <sz val="8"/>
        <rFont val="宋体"/>
        <charset val="134"/>
      </rPr>
      <t>²</t>
    </r>
    <r>
      <rPr>
        <sz val="8"/>
        <rFont val="仿宋_GB2312"/>
        <charset val="134"/>
      </rPr>
      <t>，污水沟疏浚修整320元/m</t>
    </r>
  </si>
  <si>
    <t>解决24户贫困户和部分村民出行问题，村内水沟得到了有效疏通清理，贫困人口及部分村民受益</t>
  </si>
  <si>
    <t>十字居委会农村人居环境整治基础设施建设工程</t>
  </si>
  <si>
    <r>
      <rPr>
        <sz val="9"/>
        <rFont val="仿宋_GB2312"/>
        <charset val="134"/>
      </rPr>
      <t>背街小巷及村内道路硬化2200m</t>
    </r>
    <r>
      <rPr>
        <sz val="9"/>
        <rFont val="宋体"/>
        <charset val="134"/>
      </rPr>
      <t>²</t>
    </r>
    <r>
      <rPr>
        <sz val="9"/>
        <rFont val="仿宋_GB2312"/>
        <charset val="134"/>
      </rPr>
      <t>、污水沟疏浚修整400m及消防塘整修</t>
    </r>
  </si>
  <si>
    <t>解决25户贫困户和部分村民出行问题，村内水沟得到了有效疏通清理，贫困人口及部分村民受益</t>
  </si>
  <si>
    <t>田心村农村人居环境整治基础设施建设工程</t>
  </si>
  <si>
    <r>
      <rPr>
        <sz val="9"/>
        <rFont val="仿宋_GB2312"/>
        <charset val="134"/>
      </rPr>
      <t>背街小巷及村内道路硬化2174m</t>
    </r>
    <r>
      <rPr>
        <sz val="9"/>
        <rFont val="宋体"/>
        <charset val="134"/>
      </rPr>
      <t>²</t>
    </r>
    <r>
      <rPr>
        <sz val="9"/>
        <rFont val="仿宋_GB2312"/>
        <charset val="134"/>
      </rPr>
      <t>、污水沟疏浚修整185m</t>
    </r>
  </si>
  <si>
    <r>
      <rPr>
        <sz val="8"/>
        <rFont val="仿宋_GB2312"/>
        <charset val="134"/>
      </rPr>
      <t>背街小巷硬化125元/m</t>
    </r>
    <r>
      <rPr>
        <sz val="8"/>
        <rFont val="宋体"/>
        <charset val="134"/>
      </rPr>
      <t>²</t>
    </r>
    <r>
      <rPr>
        <sz val="8"/>
        <rFont val="仿宋_GB2312"/>
        <charset val="134"/>
      </rPr>
      <t>，污水沟疏浚修整320元/m、</t>
    </r>
  </si>
  <si>
    <t>解决22户贫困户和部分村民出行问题，村内水沟得到了有效疏通清理，贫困人口及部分村民受益</t>
  </si>
  <si>
    <t>刘何村农村人居环境整治基础设施建设工程</t>
  </si>
  <si>
    <r>
      <rPr>
        <sz val="9"/>
        <rFont val="仿宋_GB2312"/>
        <charset val="134"/>
      </rPr>
      <t>背街小巷及村内道路硬化2700m</t>
    </r>
    <r>
      <rPr>
        <sz val="9"/>
        <rFont val="宋体"/>
        <charset val="134"/>
      </rPr>
      <t>²</t>
    </r>
    <r>
      <rPr>
        <sz val="9"/>
        <rFont val="仿宋_GB2312"/>
        <charset val="134"/>
      </rPr>
      <t>、污水沟疏浚修整400m及消防塘整修</t>
    </r>
  </si>
  <si>
    <t>解决29户贫困户和部分村民出行问题，村内水沟得到了有效疏通清理，贫困人口及部分村民受益</t>
  </si>
  <si>
    <t>城塘溪村农村人居环境整治基础设施建设工程</t>
  </si>
  <si>
    <r>
      <rPr>
        <sz val="9"/>
        <rFont val="仿宋_GB2312"/>
        <charset val="134"/>
      </rPr>
      <t>背街小巷及村内道路硬化3000m</t>
    </r>
    <r>
      <rPr>
        <sz val="9"/>
        <rFont val="宋体"/>
        <charset val="134"/>
      </rPr>
      <t>²</t>
    </r>
    <r>
      <rPr>
        <sz val="9"/>
        <rFont val="仿宋_GB2312"/>
        <charset val="134"/>
      </rPr>
      <t>、污水沟疏浚修整300m及消防塘整修</t>
    </r>
  </si>
  <si>
    <r>
      <rPr>
        <sz val="8"/>
        <rFont val="仿宋_GB2312"/>
        <charset val="134"/>
      </rPr>
      <t>背街小巷硬化85元/m</t>
    </r>
    <r>
      <rPr>
        <sz val="8"/>
        <rFont val="宋体"/>
        <charset val="134"/>
      </rPr>
      <t>²</t>
    </r>
    <r>
      <rPr>
        <sz val="8"/>
        <rFont val="仿宋_GB2312"/>
        <charset val="134"/>
      </rPr>
      <t>，污水沟疏浚修整320元/m、消防塘整修500元/m</t>
    </r>
  </si>
  <si>
    <t>解决31户贫困户和部分村民出行问题，村内水沟得到了有效疏通清理，贫困人口及部分村民受益</t>
  </si>
  <si>
    <t>心安村农村人居环境整治基础设施建设工程</t>
  </si>
  <si>
    <r>
      <rPr>
        <sz val="9"/>
        <rFont val="仿宋_GB2312"/>
        <charset val="134"/>
      </rPr>
      <t>背街小巷及村内道路硬化1500m</t>
    </r>
    <r>
      <rPr>
        <sz val="9"/>
        <rFont val="宋体"/>
        <charset val="134"/>
      </rPr>
      <t>²</t>
    </r>
    <r>
      <rPr>
        <sz val="9"/>
        <rFont val="仿宋_GB2312"/>
        <charset val="134"/>
      </rPr>
      <t>、污水沟疏浚修整750m</t>
    </r>
  </si>
  <si>
    <t>大冲村农村人居环境整治基础设施建设工程</t>
  </si>
  <si>
    <r>
      <rPr>
        <sz val="9"/>
        <rFont val="仿宋_GB2312"/>
        <charset val="134"/>
      </rPr>
      <t>背街小巷及村内道路硬化2300m</t>
    </r>
    <r>
      <rPr>
        <sz val="9"/>
        <rFont val="宋体"/>
        <charset val="134"/>
      </rPr>
      <t>²</t>
    </r>
    <r>
      <rPr>
        <sz val="9"/>
        <rFont val="仿宋_GB2312"/>
        <charset val="134"/>
      </rPr>
      <t>、污水沟疏浚修整260m及消防塘整修</t>
    </r>
  </si>
  <si>
    <t>解决26户贫困户和部分村民出行问题，村内水沟得到了有效疏通清理，贫困人口及部分村民受益</t>
  </si>
  <si>
    <t>大坪塘居委会农村人居环境整治基础设施建设工程</t>
  </si>
  <si>
    <r>
      <rPr>
        <sz val="9"/>
        <rFont val="仿宋_GB2312"/>
        <charset val="134"/>
      </rPr>
      <t>背街小巷及村内道路硬化3100m</t>
    </r>
    <r>
      <rPr>
        <sz val="9"/>
        <rFont val="宋体"/>
        <charset val="134"/>
      </rPr>
      <t>²</t>
    </r>
    <r>
      <rPr>
        <sz val="9"/>
        <rFont val="仿宋_GB2312"/>
        <charset val="134"/>
      </rPr>
      <t>、污水沟疏浚修整300m及消防塘整修</t>
    </r>
  </si>
  <si>
    <t>宋家村农村人居环境整治基础设施建设工程</t>
  </si>
  <si>
    <r>
      <rPr>
        <sz val="9"/>
        <rFont val="仿宋_GB2312"/>
        <charset val="134"/>
      </rPr>
      <t>背街小巷及村内道路硬化4015m</t>
    </r>
    <r>
      <rPr>
        <sz val="9"/>
        <rFont val="宋体"/>
        <charset val="134"/>
      </rPr>
      <t>²</t>
    </r>
    <r>
      <rPr>
        <sz val="9"/>
        <rFont val="仿宋_GB2312"/>
        <charset val="134"/>
      </rPr>
      <t>、污水沟疏浚修整300m</t>
    </r>
  </si>
  <si>
    <r>
      <rPr>
        <sz val="8"/>
        <rFont val="仿宋_GB2312"/>
        <charset val="134"/>
      </rPr>
      <t>背街小巷硬化65元/m</t>
    </r>
    <r>
      <rPr>
        <sz val="8"/>
        <rFont val="宋体"/>
        <charset val="134"/>
      </rPr>
      <t>²</t>
    </r>
    <r>
      <rPr>
        <sz val="8"/>
        <rFont val="仿宋_GB2312"/>
        <charset val="134"/>
      </rPr>
      <t>，污水沟疏浚修整320元/m</t>
    </r>
  </si>
  <si>
    <t>解决23户贫困户和部分村民出行问题，村内水沟得到了有效疏通清理，贫困人口及部分村民受益</t>
  </si>
  <si>
    <t>东田村农村人居环境整治基础设施建设工程</t>
  </si>
  <si>
    <r>
      <rPr>
        <sz val="9"/>
        <rFont val="仿宋_GB2312"/>
        <charset val="134"/>
      </rPr>
      <t>背街小巷及村内道路硬化3000m</t>
    </r>
    <r>
      <rPr>
        <sz val="9"/>
        <rFont val="宋体"/>
        <charset val="134"/>
      </rPr>
      <t>²</t>
    </r>
    <r>
      <rPr>
        <sz val="9"/>
        <rFont val="仿宋_GB2312"/>
        <charset val="134"/>
      </rPr>
      <t>、污水沟疏浚修整350m及消防塘整修</t>
    </r>
  </si>
  <si>
    <t>解决19户贫困户和部分村民出行问题。村内水沟得到了有效疏通清理，贫困人口及部分村民受益</t>
  </si>
  <si>
    <t>山下村农村人居环境整治基础设施建设工程</t>
  </si>
  <si>
    <r>
      <rPr>
        <sz val="9"/>
        <rFont val="仿宋_GB2312"/>
        <charset val="134"/>
      </rPr>
      <t>背街小巷及村内道路硬化1200m</t>
    </r>
    <r>
      <rPr>
        <sz val="9"/>
        <rFont val="宋体"/>
        <charset val="134"/>
      </rPr>
      <t>²</t>
    </r>
    <r>
      <rPr>
        <sz val="9"/>
        <rFont val="仿宋_GB2312"/>
        <charset val="134"/>
      </rPr>
      <t>、污水沟疏浚修整260m及消防塘整修</t>
    </r>
  </si>
  <si>
    <t>解决35户贫困户和部分村民出行问题，村内水沟得到了有效疏通清理，贫困人口及部分村民受益</t>
  </si>
  <si>
    <t>谈文溪村农村人居环境整治基础设施建设工程</t>
  </si>
  <si>
    <r>
      <rPr>
        <sz val="9"/>
        <rFont val="仿宋_GB2312"/>
        <charset val="134"/>
      </rPr>
      <t>背街小巷及村内道路硬化2100m</t>
    </r>
    <r>
      <rPr>
        <sz val="9"/>
        <rFont val="宋体"/>
        <charset val="134"/>
      </rPr>
      <t>²</t>
    </r>
    <r>
      <rPr>
        <sz val="9"/>
        <rFont val="仿宋_GB2312"/>
        <charset val="134"/>
      </rPr>
      <t>、污水沟疏浚修整410m及消防塘整修</t>
    </r>
  </si>
  <si>
    <t>解决30户贫困户和部分村民出行问题，村内水沟得到了有效疏通清理，贫困人口及部分村民受益</t>
  </si>
  <si>
    <t>乌下村农村人居环境整治基础设施建设工程</t>
  </si>
  <si>
    <r>
      <rPr>
        <sz val="9"/>
        <rFont val="仿宋_GB2312"/>
        <charset val="134"/>
      </rPr>
      <t>背街小巷及村内道路硬化4500m</t>
    </r>
    <r>
      <rPr>
        <sz val="9"/>
        <rFont val="宋体"/>
        <charset val="134"/>
      </rPr>
      <t>²</t>
    </r>
    <r>
      <rPr>
        <sz val="9"/>
        <rFont val="仿宋_GB2312"/>
        <charset val="134"/>
      </rPr>
      <t>、污水沟疏浚修整400m及消防塘整修</t>
    </r>
  </si>
  <si>
    <t>黄栗山村农村人居环境整治基础设施建设工程</t>
  </si>
  <si>
    <r>
      <rPr>
        <sz val="9"/>
        <rFont val="仿宋_GB2312"/>
        <charset val="134"/>
      </rPr>
      <t>背街小巷及村内道路硬化2700m</t>
    </r>
    <r>
      <rPr>
        <sz val="9"/>
        <rFont val="宋体"/>
        <charset val="134"/>
      </rPr>
      <t>²</t>
    </r>
  </si>
  <si>
    <t>莲花塘村农村人居环境整治基础设施建设工程</t>
  </si>
  <si>
    <r>
      <rPr>
        <sz val="9"/>
        <rFont val="仿宋_GB2312"/>
        <charset val="134"/>
      </rPr>
      <t>背街小巷及村内道路硬化2400m</t>
    </r>
    <r>
      <rPr>
        <sz val="9"/>
        <rFont val="宋体"/>
        <charset val="134"/>
      </rPr>
      <t>²</t>
    </r>
    <r>
      <rPr>
        <sz val="9"/>
        <rFont val="仿宋_GB2312"/>
        <charset val="134"/>
      </rPr>
      <t>及消防塘整修</t>
    </r>
  </si>
  <si>
    <t>河山岩村农村人居环境整治基础设施建设工程</t>
  </si>
  <si>
    <r>
      <rPr>
        <sz val="9"/>
        <rFont val="仿宋_GB2312"/>
        <charset val="134"/>
      </rPr>
      <t>背街小巷及村内道路硬化1700m</t>
    </r>
    <r>
      <rPr>
        <sz val="9"/>
        <rFont val="宋体"/>
        <charset val="134"/>
      </rPr>
      <t>²</t>
    </r>
    <r>
      <rPr>
        <sz val="9"/>
        <rFont val="仿宋_GB2312"/>
        <charset val="134"/>
      </rPr>
      <t>、污水沟疏浚修整870m</t>
    </r>
  </si>
  <si>
    <t>门楼下村农村人居环境整治基础设施建设工程</t>
  </si>
  <si>
    <r>
      <rPr>
        <sz val="9"/>
        <rFont val="仿宋_GB2312"/>
        <charset val="134"/>
      </rPr>
      <t>背街小巷及村内道路硬化2600m</t>
    </r>
    <r>
      <rPr>
        <sz val="9"/>
        <rFont val="宋体"/>
        <charset val="134"/>
      </rPr>
      <t>²</t>
    </r>
    <r>
      <rPr>
        <sz val="9"/>
        <rFont val="仿宋_GB2312"/>
        <charset val="134"/>
      </rPr>
      <t>、污水沟疏浚修整200m</t>
    </r>
  </si>
  <si>
    <t>解决18户贫困户和部分村民出行问题，村内水沟得到了有效疏通清理，贫困人口及部分村民受益</t>
  </si>
  <si>
    <t>农村综合改革基础建设项目</t>
  </si>
  <si>
    <t>综改办</t>
  </si>
  <si>
    <t>龙华村山塘维修工程</t>
  </si>
  <si>
    <t>山维修1口</t>
  </si>
  <si>
    <t>土方20元/方、砌石320元/方</t>
  </si>
  <si>
    <t>改善农业灌溉面积50亩，提高农业生产条件，23户90贫困人口受益。</t>
  </si>
  <si>
    <t>龙华村委</t>
  </si>
  <si>
    <t>双溪岭村山塘维修工程</t>
  </si>
  <si>
    <t>3口山塘清淤</t>
  </si>
  <si>
    <t>清淤25.4元/方、砌石320元/方</t>
  </si>
  <si>
    <t>改善农业灌溉面积60亩，提高农业生产条件，34户130名贫困人口受益。</t>
  </si>
  <si>
    <t>龙兴村道路建设工程</t>
  </si>
  <si>
    <t>道路硬化长430m</t>
  </si>
  <si>
    <t>龙兴村</t>
  </si>
  <si>
    <t>土方20元/方、砌石320元/方、砼85元/平方</t>
  </si>
  <si>
    <t>改善生产生活条件，33户135名贫困人口受益。</t>
  </si>
  <si>
    <t>龙兴村委</t>
  </si>
  <si>
    <t>龙兴村(周家洞）机耕道建设工程</t>
  </si>
  <si>
    <t>村道建设长500m</t>
  </si>
  <si>
    <t>潭田村道路硬化及水沟建设</t>
  </si>
  <si>
    <t>道路硬化360m及水沟建设</t>
  </si>
  <si>
    <t>方便群众出行，改善生活条件，3户10名贫困人口受益。</t>
  </si>
  <si>
    <t>贺家村山塘维修</t>
  </si>
  <si>
    <t>70米堤坝护砌</t>
  </si>
  <si>
    <t>改善灌溉面积60亩，解决20户贫困户田地灌溉。</t>
  </si>
  <si>
    <t>刘家山村山塘维修</t>
  </si>
  <si>
    <t>山塘1口维修补漏</t>
  </si>
  <si>
    <t>改善灌溉面积50亩，解决85名贫困人口的农业生产问题，人均增收400元。</t>
  </si>
  <si>
    <t>龙家大院村机耕道、水渠</t>
  </si>
  <si>
    <t>机耕道长800米，水渠长300米</t>
  </si>
  <si>
    <t>改善生产生活条件，21户120名贫困人口受益。</t>
  </si>
  <si>
    <t>星塘村山塘维修</t>
  </si>
  <si>
    <t>改善农业灌溉面积80亩，提高农业生产条件，22户80名贫困人口受益。</t>
  </si>
  <si>
    <t>彭梓城山塘维修</t>
  </si>
  <si>
    <t>改善灌溉面积90亩，提高农业生产条件，32户61名贫困人口受益。</t>
  </si>
  <si>
    <t>萧家村水渠建设</t>
  </si>
  <si>
    <t>水渠长390米</t>
  </si>
  <si>
    <t>改善灌溉面积60亩，提高农业生产条件，30户77名贫困人口受益。</t>
  </si>
  <si>
    <t>萧家村委</t>
  </si>
  <si>
    <t>水楼脚村水渠建设</t>
  </si>
  <si>
    <t>水渠长800米</t>
  </si>
  <si>
    <t>改善灌溉面积75亩，提高农业生产条件，45户89名贫困人口受益。</t>
  </si>
  <si>
    <t>永新村消防塘维修</t>
  </si>
  <si>
    <t>猫仔凼自然村消防塘加固1口</t>
  </si>
  <si>
    <t>改善灌溉面积75亩，提高农业生产条件，35户88名贫困人口受益。</t>
  </si>
  <si>
    <t>马场岭机耕道水渠建设</t>
  </si>
  <si>
    <t>村西（庙边）消防塘-下巴岭机耕道配水渠长约370米</t>
  </si>
  <si>
    <t>改善灌溉面积58亩，提高农业生产条件，25户69名贫困人口受益。</t>
  </si>
  <si>
    <t>道塘村排水沟建设</t>
  </si>
  <si>
    <t>排水沟建设400m</t>
  </si>
  <si>
    <t>方便800余人村民受益，其中贫困人口102人</t>
  </si>
  <si>
    <t>万年村污水渠建设</t>
  </si>
  <si>
    <t>大田公路万年段污水渠建设600米</t>
  </si>
  <si>
    <t>90户400多名贫困人口受益</t>
  </si>
  <si>
    <t>侯桥村组道硬化</t>
  </si>
  <si>
    <t>侯桥—大桥头村道路硬化长300米宽4.5米</t>
  </si>
  <si>
    <t>改善120亩农田生产条件，方便142名贫困人口的安全出行</t>
  </si>
  <si>
    <t>心安村机耕道建设</t>
  </si>
  <si>
    <t>机耕道长400米</t>
  </si>
  <si>
    <t>新增120亩农田种植问题，改善了36名贫困人口的生产生活条件，人均增收700元.</t>
  </si>
  <si>
    <r>
      <rPr>
        <sz val="9"/>
        <rFont val="仿宋_GB2312"/>
        <charset val="134"/>
      </rPr>
      <t>云</t>
    </r>
    <r>
      <rPr>
        <sz val="9"/>
        <rFont val="宋体"/>
        <charset val="134"/>
      </rPr>
      <t>砠</t>
    </r>
    <r>
      <rPr>
        <sz val="9"/>
        <rFont val="仿宋_GB2312"/>
        <charset val="134"/>
      </rPr>
      <t>下村山护砌建设项目</t>
    </r>
  </si>
  <si>
    <r>
      <rPr>
        <sz val="9"/>
        <rFont val="仿宋_GB2312"/>
        <charset val="134"/>
      </rPr>
      <t>云</t>
    </r>
    <r>
      <rPr>
        <sz val="9"/>
        <rFont val="宋体"/>
        <charset val="134"/>
      </rPr>
      <t>砠</t>
    </r>
    <r>
      <rPr>
        <sz val="9"/>
        <rFont val="仿宋_GB2312"/>
        <charset val="134"/>
      </rPr>
      <t>下村1口山塘护砌110米</t>
    </r>
  </si>
  <si>
    <r>
      <rPr>
        <sz val="9"/>
        <rFont val="仿宋_GB2312"/>
        <charset val="134"/>
      </rPr>
      <t>云</t>
    </r>
    <r>
      <rPr>
        <sz val="9"/>
        <rFont val="宋体"/>
        <charset val="134"/>
      </rPr>
      <t>砠</t>
    </r>
    <r>
      <rPr>
        <sz val="9"/>
        <rFont val="仿宋_GB2312"/>
        <charset val="134"/>
      </rPr>
      <t>下村</t>
    </r>
  </si>
  <si>
    <t>山塘护砌解决全村10户30名贫困人口的烤烟农产问题</t>
  </si>
  <si>
    <r>
      <rPr>
        <sz val="9"/>
        <rFont val="仿宋_GB2312"/>
        <charset val="134"/>
      </rPr>
      <t>云</t>
    </r>
    <r>
      <rPr>
        <sz val="9"/>
        <rFont val="宋体"/>
        <charset val="134"/>
      </rPr>
      <t>砠</t>
    </r>
    <r>
      <rPr>
        <sz val="9"/>
        <rFont val="仿宋_GB2312"/>
        <charset val="134"/>
      </rPr>
      <t>下村委</t>
    </r>
  </si>
  <si>
    <t>陈继村山塘清淤护砌建设</t>
  </si>
  <si>
    <t>陈继村山塘1口清淤1500立方护砌长180米</t>
  </si>
  <si>
    <t>山塘清淤护砌解决全村农生产问题，68名贫困人口受益</t>
  </si>
  <si>
    <t>陈继村委</t>
  </si>
  <si>
    <t>板溪自然村后龙山塘防渗和村2口塘防渗</t>
  </si>
  <si>
    <t>260*2.5m^装模砼防渗</t>
  </si>
  <si>
    <t>改善板溪17户贫困户62人农田灌溉问题</t>
  </si>
  <si>
    <t>小塘何家自然村道路建设</t>
  </si>
  <si>
    <t>140*3.5m^道路硬化</t>
  </si>
  <si>
    <t>改善10户贫困户40人出行便利问题</t>
  </si>
  <si>
    <t>大凤头自然村背街小巷硬化及安全饮水净化池</t>
  </si>
  <si>
    <t>背街小巷硬化800平方米及安全饮水净化池1个</t>
  </si>
  <si>
    <t>改善了300多名贫困人口饮水问题和出行问题</t>
  </si>
  <si>
    <t>大凤头柑橘园电排项目</t>
  </si>
  <si>
    <t>水泵、机房、水池各一个，水管500米</t>
  </si>
  <si>
    <t>改善了100亩果园和90亩水田灌溉问题</t>
  </si>
  <si>
    <t>栗山头村道及背街小巷建设</t>
  </si>
  <si>
    <t>村道及背街小巷硬化长400米</t>
  </si>
  <si>
    <t>土方20元/方、砼85元/平方</t>
  </si>
  <si>
    <t>改善了15户贫困户62人出行问题</t>
  </si>
  <si>
    <t>知市坪委</t>
  </si>
  <si>
    <t>黄家舍自然村街道硬化</t>
  </si>
  <si>
    <t>背街小巷硬化长320米</t>
  </si>
  <si>
    <t>改善了40户贫困户130名贫困人口的出行问题</t>
  </si>
  <si>
    <t>机耕道及渠道工程</t>
  </si>
  <si>
    <t>水渠建设长500米；机耕道铺砌320米</t>
  </si>
  <si>
    <t>改善农业生产条件，45户89名贫困人口受益。</t>
  </si>
  <si>
    <t>倒虹吸管工程</t>
  </si>
  <si>
    <t>管道建设共800米</t>
  </si>
  <si>
    <t>刘何村杉木桥改建</t>
  </si>
  <si>
    <t>拆除木质危桥，新修宽5米，长30米的混凝土桥</t>
  </si>
  <si>
    <t>改善农业生产条件，30户69名贫困人口受益。</t>
  </si>
  <si>
    <t>水井及消防塘维修</t>
  </si>
  <si>
    <t>维修3个水池，消防塘1口护砌、垫底300平方米</t>
  </si>
  <si>
    <t>解决30户贫困人口饮水用水问题，160人受益。</t>
  </si>
  <si>
    <t>后龙山村组道路硬化</t>
  </si>
  <si>
    <t>道路硬化长131米，宽3米</t>
  </si>
  <si>
    <t>方便村民到烤房烤烟，带动26户贫困人口烤烟发展</t>
  </si>
  <si>
    <t>长亭村委</t>
  </si>
  <si>
    <t>白米窝村组道路硬化</t>
  </si>
  <si>
    <t>道路硬化长100米，宽3.5米</t>
  </si>
  <si>
    <t>马甘岭消防塘、水井维修</t>
  </si>
  <si>
    <t>消防塘1口清淤及周边护砌、水井维修1口</t>
  </si>
  <si>
    <t>解决25户贫困人口饮水用水问题，220人受益。</t>
  </si>
  <si>
    <t>东田村委</t>
  </si>
  <si>
    <t>新井旁村组路硬化</t>
  </si>
  <si>
    <t>长90米，宽5米，水沟宽0.7米盖板</t>
  </si>
  <si>
    <t>田头村委</t>
  </si>
  <si>
    <t>村道、渠道、山塘等</t>
  </si>
  <si>
    <t>龙泉、大坪塘等乡镇</t>
  </si>
  <si>
    <t>白杜尧等村</t>
  </si>
  <si>
    <t>解决80户贫困人口的生产出行及灌溉问题</t>
  </si>
  <si>
    <t>龙泉、大坪塘等乡镇政府</t>
  </si>
  <si>
    <t>白杜尧等村委</t>
  </si>
  <si>
    <t>农村基础建设项目</t>
  </si>
  <si>
    <t>青龙村背街小巷建设工程</t>
  </si>
  <si>
    <t>青龙村2000㎡背街小巷硬化(青龙坪6万、上青龙螃蟹园各2万)</t>
  </si>
  <si>
    <r>
      <rPr>
        <sz val="9"/>
        <rFont val="仿宋_GB2312"/>
        <charset val="134"/>
      </rPr>
      <t>土方20元/m</t>
    </r>
    <r>
      <rPr>
        <sz val="9"/>
        <rFont val="宋体"/>
        <charset val="134"/>
      </rPr>
      <t>³</t>
    </r>
    <r>
      <rPr>
        <sz val="9"/>
        <rFont val="仿宋_GB2312"/>
        <charset val="134"/>
      </rPr>
      <t>，10CMC30厚砼44.79元/㎡</t>
    </r>
  </si>
  <si>
    <t>改善生产生活条件，31户122名贫困人口受益。</t>
  </si>
  <si>
    <t>青龙村村委</t>
  </si>
  <si>
    <t>刘家桥水渠建设工程</t>
  </si>
  <si>
    <t>水渠建设100m</t>
  </si>
  <si>
    <t>500元/m</t>
  </si>
  <si>
    <t>解决100亩水田外用水，20户70名贫困人口受益.</t>
  </si>
  <si>
    <t>刘家桥村村委</t>
  </si>
  <si>
    <t>梅湾村村组道路建设工程</t>
  </si>
  <si>
    <t>梅湾邓家自然村（二房、中房）道路硬化750m、蒋家、社竹等自然村</t>
  </si>
  <si>
    <t>梅湾村</t>
  </si>
  <si>
    <t xml:space="preserve">272元/m </t>
  </si>
  <si>
    <t>解决108户402贫困人口出行问题</t>
  </si>
  <si>
    <t>梅湾村村委</t>
  </si>
  <si>
    <t>鱼游村桥面加宽建设工程</t>
  </si>
  <si>
    <t>鱼游村桥面加宽面积7m*1.5m;胡土保房后水渠护砌</t>
  </si>
  <si>
    <t>鱼游村</t>
  </si>
  <si>
    <t>10万元/座</t>
  </si>
  <si>
    <t>解决群众安全出行，43户180名贫困人口受益</t>
  </si>
  <si>
    <t>鱼游村村委</t>
  </si>
  <si>
    <t>大历县村水渠建设工程</t>
  </si>
  <si>
    <t>360米，从竹山园村门口至洞头村</t>
  </si>
  <si>
    <t>360元/m</t>
  </si>
  <si>
    <t>改善1200人的生活生产水田用水，31户130人贫困人口受益。</t>
  </si>
  <si>
    <t>大历县村村委</t>
  </si>
  <si>
    <t>大历县村道路（龙家）建设工程</t>
  </si>
  <si>
    <t>道路长300m*宽3.5m*15cm</t>
  </si>
  <si>
    <t>改善1200人的生活条件，21户84人贫困人口受益。</t>
  </si>
  <si>
    <t>秀岭水村水渠建设工程</t>
  </si>
  <si>
    <t>周家洞自然村新建水渠500米</t>
  </si>
  <si>
    <t>200元/m</t>
  </si>
  <si>
    <t>改善生产、生活条件，55户216人口受益。</t>
  </si>
  <si>
    <t>秀岭水村村委</t>
  </si>
  <si>
    <t>源头村背街小巷及道路硬化工程</t>
  </si>
  <si>
    <t>硬化1500㎡</t>
  </si>
  <si>
    <t>66.7元/㎡</t>
  </si>
  <si>
    <t>改善全村人民的生产生活条件，72户239名贫困人口受益。</t>
  </si>
  <si>
    <t>源头村村委</t>
  </si>
  <si>
    <t>源头村河道维修工程</t>
  </si>
  <si>
    <r>
      <rPr>
        <sz val="9"/>
        <rFont val="仿宋_GB2312"/>
        <charset val="134"/>
      </rPr>
      <t>石方200m</t>
    </r>
    <r>
      <rPr>
        <sz val="9"/>
        <rFont val="宋体"/>
        <charset val="134"/>
      </rPr>
      <t>³</t>
    </r>
  </si>
  <si>
    <r>
      <rPr>
        <sz val="9"/>
        <rFont val="仿宋_GB2312"/>
        <charset val="134"/>
      </rPr>
      <t>300元/m</t>
    </r>
    <r>
      <rPr>
        <sz val="9"/>
        <rFont val="宋体"/>
        <charset val="134"/>
      </rPr>
      <t>³</t>
    </r>
  </si>
  <si>
    <t>改善生产条件，保护粮500亩，72户239名贫困人口受益。</t>
  </si>
  <si>
    <t>蛟龙塘村水渠建设工程</t>
  </si>
  <si>
    <t>桥头山水渠长350m</t>
  </si>
  <si>
    <t>170元/m</t>
  </si>
  <si>
    <t>解决农田灌溉面积80亩，8户30人贫困人口受益。</t>
  </si>
  <si>
    <t>蛟龙塘村村委</t>
  </si>
  <si>
    <t>蛟龙塘村（流芳桥）水渠建设工程</t>
  </si>
  <si>
    <t>流芳桥水渠长300m</t>
  </si>
  <si>
    <t>143元/m</t>
  </si>
  <si>
    <t>解决农田灌溉面积80亩，9户31人贫困人口受益。</t>
  </si>
  <si>
    <t>兴泉村背街小巷建设工程</t>
  </si>
  <si>
    <t>环灵桥背街小巷200m,15cm</t>
  </si>
  <si>
    <t>兴泉村</t>
  </si>
  <si>
    <t>改善生活条件，50户110名人口受益。</t>
  </si>
  <si>
    <t>兴泉村村委</t>
  </si>
  <si>
    <t>兴泉村余家水井路面硬化工程</t>
  </si>
  <si>
    <t>余家水井边300m路面硬化,15cm</t>
  </si>
  <si>
    <t>改善生活条件，42户136名人口受益。</t>
  </si>
  <si>
    <t>白鹤仓背街小巷300m，15cm厚，3.5米宽</t>
  </si>
  <si>
    <t>233元/m</t>
  </si>
  <si>
    <t>改善生活条件，40户128名人口受益。</t>
  </si>
  <si>
    <t>上庄村村组道路建设工程</t>
  </si>
  <si>
    <t>杨财坤至杨礼凯路段杨德坤至杨志勇路段，总共480m。</t>
  </si>
  <si>
    <t>208元/m</t>
  </si>
  <si>
    <t>解决村民出行困难问题,34户127名贫困人口受益。</t>
  </si>
  <si>
    <t>上庄村村委</t>
  </si>
  <si>
    <t>龙华村机耕道及水渠建设建设工程</t>
  </si>
  <si>
    <t>机耕道120m（4万），水渠建设120m（4万）</t>
  </si>
  <si>
    <r>
      <rPr>
        <sz val="9"/>
        <rFont val="仿宋_GB2312"/>
        <charset val="134"/>
      </rPr>
      <t>石方300元/m</t>
    </r>
    <r>
      <rPr>
        <sz val="9"/>
        <rFont val="宋体"/>
        <charset val="134"/>
      </rPr>
      <t>³</t>
    </r>
    <r>
      <rPr>
        <sz val="9"/>
        <rFont val="仿宋_GB2312"/>
        <charset val="134"/>
      </rPr>
      <t>、土方20元/m</t>
    </r>
    <r>
      <rPr>
        <sz val="9"/>
        <rFont val="宋体"/>
        <charset val="134"/>
      </rPr>
      <t>³</t>
    </r>
    <r>
      <rPr>
        <sz val="9"/>
        <rFont val="仿宋_GB2312"/>
        <charset val="134"/>
      </rPr>
      <t>、水渠300元/m</t>
    </r>
  </si>
  <si>
    <t>改善农业生产条件、35户134贫困人口受益。</t>
  </si>
  <si>
    <t>龙华村村委</t>
  </si>
  <si>
    <t>砠下村背街小巷建设工程</t>
  </si>
  <si>
    <t>砠下村2000㎡背街小巷硬化工程</t>
  </si>
  <si>
    <t>砠下村</t>
  </si>
  <si>
    <r>
      <rPr>
        <sz val="9"/>
        <rFont val="仿宋_GB2312"/>
        <charset val="134"/>
      </rPr>
      <t>土方20元/m</t>
    </r>
    <r>
      <rPr>
        <sz val="9"/>
        <rFont val="宋体"/>
        <charset val="134"/>
      </rPr>
      <t>³</t>
    </r>
    <r>
      <rPr>
        <sz val="9"/>
        <rFont val="仿宋_GB2312"/>
        <charset val="134"/>
      </rPr>
      <t>，10cmC30厚，砼44.79元/㎡</t>
    </r>
  </si>
  <si>
    <t>改善生产生活条件，43户170名贫困人口受益。</t>
  </si>
  <si>
    <t>砠下村村委</t>
  </si>
  <si>
    <t>过肥田村山塘清淤工程</t>
  </si>
  <si>
    <t>付家村大塘、贺家村新塘、大路脚村黄泥塘、仁珠坪村下冲岭塘，清除淤泥</t>
  </si>
  <si>
    <t>改善生产条件，带动产业发展，50户183名贫困人口受益。</t>
  </si>
  <si>
    <t>龙脉塘村青山板村村通断头路建设工程</t>
  </si>
  <si>
    <t>沙石路300m，水沟护砌200m</t>
  </si>
  <si>
    <t>330米/m</t>
  </si>
  <si>
    <t>改善耕种，带动16户52名贫困户受益</t>
  </si>
  <si>
    <t>龙脉塘村委</t>
  </si>
  <si>
    <t>鱼池头村村组道路建设工程</t>
  </si>
  <si>
    <t>鱼池头村村组道路1000㎡硬化</t>
  </si>
  <si>
    <t>鱼池头村</t>
  </si>
  <si>
    <r>
      <rPr>
        <sz val="9"/>
        <rFont val="仿宋_GB2312"/>
        <charset val="134"/>
      </rPr>
      <t>石方300元/m</t>
    </r>
    <r>
      <rPr>
        <sz val="9"/>
        <rFont val="宋体"/>
        <charset val="134"/>
      </rPr>
      <t>³</t>
    </r>
    <r>
      <rPr>
        <sz val="9"/>
        <rFont val="仿宋_GB2312"/>
        <charset val="134"/>
      </rPr>
      <t>，15cmC30砼65.68元/㎡</t>
    </r>
  </si>
  <si>
    <t>改善生产生活条件，32户107名贫困人口受益。</t>
  </si>
  <si>
    <t>鱼池头村委</t>
  </si>
  <si>
    <t>龙兴村通村主道路面硬化工程</t>
  </si>
  <si>
    <t>道路硬化400米，4.5米宽</t>
  </si>
  <si>
    <t>改善生产生活条件，80户242名贫困人口受益。</t>
  </si>
  <si>
    <t>龙兴村村两委</t>
  </si>
  <si>
    <t>东升村道路硬化工程</t>
  </si>
  <si>
    <t>道路加宽400m*1.5m*0.2m</t>
  </si>
  <si>
    <t>东升村</t>
  </si>
  <si>
    <t>改善生产生活条件，31户85名贫困人口受益。</t>
  </si>
  <si>
    <t>东升村村两委</t>
  </si>
  <si>
    <t>上车村山塘维修（富村）工程</t>
  </si>
  <si>
    <t>山塘维修扩容500方</t>
  </si>
  <si>
    <r>
      <rPr>
        <sz val="9"/>
        <rFont val="仿宋_GB2312"/>
        <charset val="134"/>
      </rPr>
      <t>土方30元/m</t>
    </r>
    <r>
      <rPr>
        <sz val="9"/>
        <rFont val="宋体"/>
        <charset val="134"/>
      </rPr>
      <t>³</t>
    </r>
  </si>
  <si>
    <t>解决70亩良田灌溉发展烤烟生产，50户156名贫困人口受益。</t>
  </si>
  <si>
    <t>上车村两委</t>
  </si>
  <si>
    <t>双碧社区陶宝村主道建设工程</t>
  </si>
  <si>
    <t>1000平方米主道硬化</t>
  </si>
  <si>
    <t>双碧社区</t>
  </si>
  <si>
    <r>
      <rPr>
        <sz val="9"/>
        <rFont val="仿宋_GB2312"/>
        <charset val="134"/>
      </rPr>
      <t>土方30元/m</t>
    </r>
    <r>
      <rPr>
        <sz val="9"/>
        <rFont val="宋体"/>
        <charset val="134"/>
      </rPr>
      <t>³</t>
    </r>
    <r>
      <rPr>
        <sz val="9"/>
        <rFont val="仿宋_GB2312"/>
        <charset val="134"/>
      </rPr>
      <t>，15cmC30砼64.79元/㎡</t>
    </r>
  </si>
  <si>
    <t>改善生活条件方便出行，17户69名贫困人口受益。</t>
  </si>
  <si>
    <t>双碧社区土珠山道路建设工程</t>
  </si>
  <si>
    <t>400米*3.5米*20cm,C30混泥土，碎石垫层10cm</t>
  </si>
  <si>
    <t>94元/平方米</t>
  </si>
  <si>
    <t>改善生活条件方便出行，19户62名贫困人口受益。</t>
  </si>
  <si>
    <t xml:space="preserve">龙泉镇政府 </t>
  </si>
  <si>
    <t>新华社区榨上村道建设工程</t>
  </si>
  <si>
    <t>榨上村道160米硬化</t>
  </si>
  <si>
    <t>新华社区</t>
  </si>
  <si>
    <t>312元/米</t>
  </si>
  <si>
    <t>改善生产生活条件，7户18人受益。</t>
  </si>
  <si>
    <t>新华社区观音坪污水沟覆盖护彻工程</t>
  </si>
  <si>
    <t>污水沟覆盖护彻150米</t>
  </si>
  <si>
    <t>333元/米</t>
  </si>
  <si>
    <t>改善人居环境，25户60人受益。</t>
  </si>
  <si>
    <t>新华社区田家岭修建污水沟工程</t>
  </si>
  <si>
    <t>修建污水沟两处共200米</t>
  </si>
  <si>
    <t>250元/米</t>
  </si>
  <si>
    <t>改善人居环境，13户38人受益。</t>
  </si>
  <si>
    <t>秀峰社区扒田丘背街小巷建设工程</t>
  </si>
  <si>
    <t>小扒田丘道路硬化400m，3.5m宽,20cm厚</t>
  </si>
  <si>
    <t>秀峰社区</t>
  </si>
  <si>
    <t>85元/平方米</t>
  </si>
  <si>
    <t>改善生产生活条件，54户156个贫困人口受益。</t>
  </si>
  <si>
    <t>秀峰社区盘家坝背街小巷建设工程</t>
  </si>
  <si>
    <t>梽木山道路硬化400m，3.5m宽，15cm</t>
  </si>
  <si>
    <t>65元/平方米</t>
  </si>
  <si>
    <t>改善生产生活条件，36户99个贫困人口受益。</t>
  </si>
  <si>
    <t>秀峰社区瑶塘窝背街小巷建设工程</t>
  </si>
  <si>
    <t>道路硬化350m，3.5m宽</t>
  </si>
  <si>
    <t>80元/平方米</t>
  </si>
  <si>
    <t>改善生产生活条件，30户95个贫困人口受益。</t>
  </si>
  <si>
    <t>秀峰社区田家背街小巷建设工程</t>
  </si>
  <si>
    <t>邓家道路硬化350m，3.5m宽,20cm厚</t>
  </si>
  <si>
    <t>改善生产生活条件，21户65个贫困人口受益。</t>
  </si>
  <si>
    <t>秀峰社区柏家背街小巷建设工程</t>
  </si>
  <si>
    <t>风云亭道路硬化300m，3.5m宽，20cm厚，路基1.5万</t>
  </si>
  <si>
    <t>改善生产生活条件，35户104个贫困人口受益。</t>
  </si>
  <si>
    <t>朝阳社区民主网格道路建设工程</t>
  </si>
  <si>
    <t>对活动中心前面道路长70米、宽4米进行硬化护砌，新建排水沟100米，护坡40米</t>
  </si>
  <si>
    <t>路基、道路硬化110元/平方米，护砌300元/立方米</t>
  </si>
  <si>
    <t>解决50贫困户人口安全生产生活出行，增加人均收入200元，带动21户50名贫困人口脱贫</t>
  </si>
  <si>
    <t>朝阳社区东门桥网格道路硬化建设工程</t>
  </si>
  <si>
    <t>对朝阳东路二巷-2-3道路进行硬化，活动中心后面道路进行硬化，护砌（长93m*宽3.5m,长95m*宽4m,长25m*宽4m,长67m*宽3.5m*厚15cm,）</t>
  </si>
  <si>
    <t>道路硬化65元/平方米，护砌300元/立方米</t>
  </si>
  <si>
    <t>解决71贫困户人口安全生产生活出行，增加人均收入200元，带动23户71名贫困人口脱贫</t>
  </si>
  <si>
    <t>朝阳社区蚂蝗洞道路硬化及背街小巷硬化建设工程</t>
  </si>
  <si>
    <t>对垒垒自然村道路硬化长200米，宽3.5米，20cm.背街小巷硬化900平方米,15cm厚</t>
  </si>
  <si>
    <t>道路硬化85元/平方米，300元/立方米背街小巷硬化66.67元/平方米</t>
  </si>
  <si>
    <t>解决128贫困户人口安全生产生活出行，增加人均收入200元，带动45户128名贫困人口脱贫</t>
  </si>
  <si>
    <t>双胜社区马步岭背街小巷建设工程</t>
  </si>
  <si>
    <t>303米x3.5米x0.15米硬化</t>
  </si>
  <si>
    <t>双胜社区</t>
  </si>
  <si>
    <t>12户贫困户，23人受益，改善村民出行</t>
  </si>
  <si>
    <t>双胜社区琶塘背街小巷建设工程</t>
  </si>
  <si>
    <t>300米x3.5米x0.15米硬化</t>
  </si>
  <si>
    <t>23户贫困户，46人受益，改善村民出行</t>
  </si>
  <si>
    <t>双胜社区大桥头基础设施建设工程</t>
  </si>
  <si>
    <t>道路1100㎡硬化、护砌</t>
  </si>
  <si>
    <t>8户贫困户，15人受益，改善村民活动场地</t>
  </si>
  <si>
    <t>双胜社区下车背街小巷建设工程</t>
  </si>
  <si>
    <t>160米x3.5米x0.15米硬化</t>
  </si>
  <si>
    <t>6户贫困户受益，改善村民出行</t>
  </si>
  <si>
    <t>双胜社区塘家洞背街小巷建设工程</t>
  </si>
  <si>
    <t>100米x3.5米x0.15米硬化</t>
  </si>
  <si>
    <t>7户贫困户，14人受益，改善村民出行</t>
  </si>
  <si>
    <t>双胜社区坪头岭背街小巷建设工程</t>
  </si>
  <si>
    <t>长（125+115）米x宽3.5米x0.15米硬化</t>
  </si>
  <si>
    <t>双胜社区道发寺道路建设工程</t>
  </si>
  <si>
    <t>道路硬化300米，道路护砌150米</t>
  </si>
  <si>
    <t>4户贫困户，10人受益，改善村民出行</t>
  </si>
  <si>
    <t>双胜社区李子源道路建设工程</t>
  </si>
  <si>
    <t>长600米*宽4.5米*0.15米硬化</t>
  </si>
  <si>
    <t>17户贫困户，57人受益，改善村民出行</t>
  </si>
  <si>
    <t>发展烤烟400亩，配套建设：盖板涵一座</t>
  </si>
  <si>
    <t>10万/1座</t>
  </si>
  <si>
    <t>新增烤烟种植面积400亩，方便32名贫困人口出行，解决烤烟运输问题。</t>
  </si>
  <si>
    <t>小源村村委</t>
  </si>
  <si>
    <t>兰田村基础设施建设</t>
  </si>
  <si>
    <t>道路硬化长200米</t>
  </si>
  <si>
    <r>
      <rPr>
        <sz val="9"/>
        <rFont val="仿宋_GB2312"/>
        <charset val="134"/>
      </rPr>
      <t>142.9元/M</t>
    </r>
    <r>
      <rPr>
        <vertAlign val="superscript"/>
        <sz val="9"/>
        <rFont val="仿宋_GB2312"/>
        <charset val="134"/>
      </rPr>
      <t>2</t>
    </r>
  </si>
  <si>
    <t>方便88名贫困人口出行。</t>
  </si>
  <si>
    <t>兰田村村委</t>
  </si>
  <si>
    <t>金陵圩居委会种殖产业发展项目</t>
  </si>
  <si>
    <t>种植柑橘105亩，每亩80株。</t>
  </si>
  <si>
    <t>953元/亩</t>
  </si>
  <si>
    <t>220名贫困人口受益，增收11万元。</t>
  </si>
  <si>
    <t>永桂城居委会油茶基地产业发展项目</t>
  </si>
  <si>
    <t>60亩油茶基地挖垦、种植</t>
  </si>
  <si>
    <t>永桂城居委会</t>
  </si>
  <si>
    <t>77名贫困人口受益，增收5万元。</t>
  </si>
  <si>
    <t>下户居委会烤烟产业发展项目</t>
  </si>
  <si>
    <t>机耕道建设750米</t>
  </si>
  <si>
    <r>
      <rPr>
        <sz val="9"/>
        <rFont val="仿宋_GB2312"/>
        <charset val="134"/>
      </rPr>
      <t>机耕道：37.3元/M</t>
    </r>
    <r>
      <rPr>
        <vertAlign val="superscript"/>
        <sz val="9"/>
        <rFont val="仿宋_GB2312"/>
        <charset val="134"/>
      </rPr>
      <t>3</t>
    </r>
    <r>
      <rPr>
        <sz val="9"/>
        <rFont val="仿宋_GB2312"/>
        <charset val="134"/>
      </rPr>
      <t>护砌：329.8元/M</t>
    </r>
    <r>
      <rPr>
        <vertAlign val="superscript"/>
        <sz val="9"/>
        <rFont val="仿宋_GB2312"/>
        <charset val="134"/>
      </rPr>
      <t>3</t>
    </r>
  </si>
  <si>
    <t>新增烤烟种植面积380亩，220名贫困人口受益，增收11万元。</t>
  </si>
  <si>
    <t>下户村村委</t>
  </si>
  <si>
    <t>舍子源村基础设施建设</t>
  </si>
  <si>
    <t>龙公源横冲1.5公里机耕道、舍子源深漕1.2公里机耕道</t>
  </si>
  <si>
    <t>2.7公里机耕道，3万元/公里</t>
  </si>
  <si>
    <t>108名贫困人口受益，改善3，5，6组竹林运输条件</t>
  </si>
  <si>
    <t>起头岭村基础设施建设</t>
  </si>
  <si>
    <t>陈家公路路基护砌110米，护栏100米，混凝土管20米</t>
  </si>
  <si>
    <r>
      <rPr>
        <sz val="9"/>
        <rFont val="仿宋_GB2312"/>
        <charset val="134"/>
      </rPr>
      <t>毛石混凝土362元/m</t>
    </r>
    <r>
      <rPr>
        <sz val="9"/>
        <rFont val="宋体"/>
        <charset val="134"/>
      </rPr>
      <t>³</t>
    </r>
    <r>
      <rPr>
        <sz val="9"/>
        <rFont val="仿宋_GB2312"/>
        <charset val="134"/>
      </rPr>
      <t>，片石挡土墙330元/m</t>
    </r>
    <r>
      <rPr>
        <sz val="9"/>
        <rFont val="宋体"/>
        <charset val="134"/>
      </rPr>
      <t>³</t>
    </r>
    <r>
      <rPr>
        <sz val="9"/>
        <rFont val="仿宋_GB2312"/>
        <charset val="134"/>
      </rPr>
      <t>,镀锌管护栏180元/m，混凝土管152元/m</t>
    </r>
  </si>
  <si>
    <t>198名贫困人口受益，改善生产条件</t>
  </si>
  <si>
    <t>门楼下村基础设施建设</t>
  </si>
  <si>
    <t>门楼下村四组对门岗农田基础护砌150米</t>
  </si>
  <si>
    <t>660元/米</t>
  </si>
  <si>
    <t>35名贫困人口受益，改善生产条件</t>
  </si>
  <si>
    <t>李家山村机耕道建设</t>
  </si>
  <si>
    <t>林家自然村：林新运门口至林家桥机耕道82米</t>
  </si>
  <si>
    <t>226元/㎡</t>
  </si>
  <si>
    <t>改善53户175人出行、务农，14户67人贫困人口受益</t>
  </si>
  <si>
    <t>李家山村委</t>
  </si>
  <si>
    <t>李家山村机耕道维修</t>
  </si>
  <si>
    <t>黄东彪房至栗山洞机耕道维修长800米，宽3.5米</t>
  </si>
  <si>
    <t>12.5元/㎡</t>
  </si>
  <si>
    <t>改善18户72人贫困户生产条件，增加收入4万元</t>
  </si>
  <si>
    <t>下荣村道路硬化</t>
  </si>
  <si>
    <t>道路硬化100米</t>
  </si>
  <si>
    <t>30万元/公里</t>
  </si>
  <si>
    <t>方便90名村民出行安全，方便贫困人口30人出行安全</t>
  </si>
  <si>
    <t>下荣村道路修整</t>
  </si>
  <si>
    <t>卷风榜山岭滑坡道路修整20米</t>
  </si>
  <si>
    <t>方便900名村民出行安全，方便贫困人口160人出行安全</t>
  </si>
  <si>
    <t>砠坪至曾家150米</t>
  </si>
  <si>
    <t>16万元/公里</t>
  </si>
  <si>
    <t>方便500名村民出行安全，方便贫困人口160人出行安全</t>
  </si>
  <si>
    <t>骥村社区村道建设</t>
  </si>
  <si>
    <t>村道建设400米</t>
  </si>
  <si>
    <t>骥村社区</t>
  </si>
  <si>
    <t>方便320名村民出行安全，方便96名贫困户出行安全</t>
  </si>
  <si>
    <t>槎源村老鸦岭排水沟建设</t>
  </si>
  <si>
    <t>建设排水沟300米</t>
  </si>
  <si>
    <t>改善60户260名村民生产生活条件，改善198名贫困户生产生活条件</t>
  </si>
  <si>
    <t>李家湾村主道扩宽</t>
  </si>
  <si>
    <t>村主道扩宽1000米</t>
  </si>
  <si>
    <t>10万元/公里</t>
  </si>
  <si>
    <t>方便全村人出行安全，改善200名贫困户出行安全</t>
  </si>
  <si>
    <t>李家湾村委</t>
  </si>
  <si>
    <t>胡家社区东宫山至周家冲机耕道硬化</t>
  </si>
  <si>
    <t>硬化120米</t>
  </si>
  <si>
    <t>185/㎡</t>
  </si>
  <si>
    <t>改善300户群众的生产生活条件，改善30余户的生产生活条件</t>
  </si>
  <si>
    <t>胡志良村建设道路</t>
  </si>
  <si>
    <t>村环村道路（谢家自然村道路）300米</t>
  </si>
  <si>
    <t>解决55人出行问题，方便8户贫困户出行生产生活</t>
  </si>
  <si>
    <t>胡志良村委</t>
  </si>
  <si>
    <t>查林村建设烤烟基础设施</t>
  </si>
  <si>
    <t>奖补烤烟房维修及配套措施维修烤烟房十座，水沟清淤500米</t>
  </si>
  <si>
    <t>7000元/座，60元/米</t>
  </si>
  <si>
    <t>增加50亩烤烟烘烤，25户贫困户受益</t>
  </si>
  <si>
    <t>马鞍塘村建设机耕道</t>
  </si>
  <si>
    <t>杨家洞自然村水沟及机耕道护彻250米</t>
  </si>
  <si>
    <t>马鞍塘村</t>
  </si>
  <si>
    <t>解决40亩农田灌溉用水，受益20户贫困户，预增收2万元</t>
  </si>
  <si>
    <t>马鞍塘村委</t>
  </si>
  <si>
    <t>萧家村建设机耕道水渠</t>
  </si>
  <si>
    <t>金狮岭至姑头下机耕道与水渠建设500米</t>
  </si>
  <si>
    <t>方便150亩田耕种，25户贫困户受益</t>
  </si>
  <si>
    <t>新夏荣村建设灌溉渠水利设施</t>
  </si>
  <si>
    <t>灌溉渠建设0.4米*0.4米*400米</t>
  </si>
  <si>
    <t>新夏荣村</t>
  </si>
  <si>
    <t>25万/KM</t>
  </si>
  <si>
    <t>解决2个作业组稻田灌溉，解决17户贫困户稻田灌溉问题</t>
  </si>
  <si>
    <t>新夏荣村委</t>
  </si>
  <si>
    <t>上富柏村建设机耕道</t>
  </si>
  <si>
    <t>阳狮井至燕塘窝机耕道1500米</t>
  </si>
  <si>
    <t>上富柏</t>
  </si>
  <si>
    <t>方便50亩田烤烟耕种，20户贫困户受益</t>
  </si>
  <si>
    <t>上富柏村委</t>
  </si>
  <si>
    <t>老夏荣村环村路硬化</t>
  </si>
  <si>
    <t>环村路硬化700米道路硬化</t>
  </si>
  <si>
    <t>方便35户贫困户出行生产生活</t>
  </si>
  <si>
    <t>老夏荣村委</t>
  </si>
  <si>
    <t>豪山村消防塘、机耕道建设</t>
  </si>
  <si>
    <t>消防塘维修1口，机耕道250米</t>
  </si>
  <si>
    <t>7万/口，土方20元/方、浆砌石300元/方</t>
  </si>
  <si>
    <t>解决农田灌溉100亩，20户贫困户受益</t>
  </si>
  <si>
    <t>豪山村委</t>
  </si>
  <si>
    <t>乐聪村山塘清淤</t>
  </si>
  <si>
    <t>毛梨山山塘清淤加固1000平米</t>
  </si>
  <si>
    <t>乐聪村</t>
  </si>
  <si>
    <t>10元/平方米</t>
  </si>
  <si>
    <t>完善了全村的农渔业基础设施建设，25户贫困户受益</t>
  </si>
  <si>
    <t>乐聪村委</t>
  </si>
  <si>
    <t>三元头建设水渠</t>
  </si>
  <si>
    <t>老屋山井口到河边水渠建设350米</t>
  </si>
  <si>
    <t>256元/米</t>
  </si>
  <si>
    <t>解决200亩农田灌溉,20户贫困户受益</t>
  </si>
  <si>
    <t>三元头村委</t>
  </si>
  <si>
    <t>李郁村村道路硬化</t>
  </si>
  <si>
    <t>大井头村道硬化700m*4.5m</t>
  </si>
  <si>
    <t>土方20元/方、浆砌石300元/方、砼85/平</t>
  </si>
  <si>
    <t>解决村民出行问题,为15户贫困户解决出行生产生活难问题</t>
  </si>
  <si>
    <t>李郁村委</t>
  </si>
  <si>
    <t>大塘背村道路硬化</t>
  </si>
  <si>
    <t>白果冲道路硬化400米</t>
  </si>
  <si>
    <t>解决出行问题,18户贫困户受益</t>
  </si>
  <si>
    <t>大塘背村委</t>
  </si>
  <si>
    <t>星塘建设机耕道</t>
  </si>
  <si>
    <t>星塘机耕道建设长600米，宽3.5米</t>
  </si>
  <si>
    <t>改善4个自然村村民的出行，方便30户贫困户生产生活</t>
  </si>
  <si>
    <t>彭梓城道路硬化</t>
  </si>
  <si>
    <t>道路硬化彭知瑞户---彭康全路段（350米）</t>
  </si>
  <si>
    <t>方便100人出行，20户贫困户受益</t>
  </si>
  <si>
    <t>五通庙至乐塘道路扩宽</t>
  </si>
  <si>
    <t>道路扩宽1800米</t>
  </si>
  <si>
    <t>十字居委会、乐塘村</t>
  </si>
  <si>
    <t>方便群众出行，改善生产生活条件，400名贫困人口受益</t>
  </si>
  <si>
    <t>枧头镇烤烟房建设</t>
  </si>
  <si>
    <t>奖补烤烟房建设28座</t>
  </si>
  <si>
    <t>龙家大院村、萧家村、云溪欧家村、彭梓城村、查林村、星塘村、老夏荣村等村</t>
  </si>
  <si>
    <t>7000元/座</t>
  </si>
  <si>
    <t>增加烤烟烘烤数量，带动烤烟发展，200名贫困人口受益</t>
  </si>
  <si>
    <t>徐家铺村蔬菜基地产业发展项目</t>
  </si>
  <si>
    <t>发展蔬菜种植50亩：新修排洪渠及机耕道500米</t>
  </si>
  <si>
    <t>发展蔬菜种植50亩，贫困人口65人受益，增收5万元。</t>
  </si>
  <si>
    <t>徐家铺村委会</t>
  </si>
  <si>
    <t>陈维新村烤烟产业发展项目</t>
  </si>
  <si>
    <t>发展烤烟130亩：王会生自然村小山下机耕道修路及铺沙长800米，春口山小桥一座</t>
  </si>
  <si>
    <t>陈维新村</t>
  </si>
  <si>
    <t>发展烤烟种植面积130亩，贫困人口73人受益，增收3万元。</t>
  </si>
  <si>
    <t>陈维新村委会</t>
  </si>
  <si>
    <t>光辉村烤烟产业发展项目</t>
  </si>
  <si>
    <t>发展烤烟15亩：恩付自然村新修山塘667平方，机耕道长150米</t>
  </si>
  <si>
    <t>发展烤烟种植面积15亩，贫困人口15人受益，增收2万元。</t>
  </si>
  <si>
    <t>光辉村委会</t>
  </si>
  <si>
    <t>光辉村烤烟基地产业发展项目</t>
  </si>
  <si>
    <t>发展烤烟50亩：奉家自然村上龙源水井至奉家变压器渠道整修长400米</t>
  </si>
  <si>
    <t>12万/1KM</t>
  </si>
  <si>
    <t>发展烤烟种植面积50亩，贫困人口20人受益，增收3万元。</t>
  </si>
  <si>
    <t>发展烤烟60亩：雷公井至门口桥机耕道长1000米，烤烟房旁边机耕道长300米</t>
  </si>
  <si>
    <r>
      <rPr>
        <sz val="8"/>
        <rFont val="仿宋_GB2312"/>
        <charset val="134"/>
      </rPr>
      <t>机耕道：37.3元/M</t>
    </r>
    <r>
      <rPr>
        <vertAlign val="superscript"/>
        <sz val="8"/>
        <rFont val="仿宋_GB2312"/>
        <charset val="134"/>
      </rPr>
      <t>3</t>
    </r>
    <r>
      <rPr>
        <sz val="8"/>
        <rFont val="仿宋_GB2312"/>
        <charset val="134"/>
      </rPr>
      <t>护砌：329.8元/M</t>
    </r>
    <r>
      <rPr>
        <vertAlign val="superscript"/>
        <sz val="8"/>
        <rFont val="仿宋_GB2312"/>
        <charset val="134"/>
      </rPr>
      <t>3</t>
    </r>
  </si>
  <si>
    <t>发展烤烟种植面积60亩，贫困人口25人受益，增收4万元。</t>
  </si>
  <si>
    <t>李进村委会</t>
  </si>
  <si>
    <t>发展烤烟30亩：奖补新建烤烟15座</t>
  </si>
  <si>
    <t>解决烟农烤烟问题，带动12户贫困户发展生产，增收6万元</t>
  </si>
  <si>
    <t>云砠下村委会</t>
  </si>
  <si>
    <t>云砠下村扶贫车间建设项目</t>
  </si>
  <si>
    <t>发展红薯、粮食等农产品加工：扶贫车间粉刷300平方米，硬化150平方米，电路及电线杆安装</t>
  </si>
  <si>
    <t>粉刷260元/ｍ3，硬化142.9元/M2</t>
  </si>
  <si>
    <t>完善扶贫车间后续建设，带动20贫困户发展生产，增收6万元</t>
  </si>
  <si>
    <t>骆伯二村烤烟产业发展项目</t>
  </si>
  <si>
    <t>发展烤烟30亩：月亮潭至凹仔沟新修水渠长600米</t>
  </si>
  <si>
    <t>解决烟农烤烟问题，带动23户贫困户发展生产，增收5万元</t>
  </si>
  <si>
    <t>骆伯二村委会</t>
  </si>
  <si>
    <t>石羊居委会背街小巷硬化建设项目</t>
  </si>
  <si>
    <t>背街小巷硬化约1200平方米</t>
  </si>
  <si>
    <t>硬化43.51元/平方</t>
  </si>
  <si>
    <t>方便60名贫困人口生产出行，美化环境卫生</t>
  </si>
  <si>
    <t>石羊居委</t>
  </si>
  <si>
    <t>石羊居委会烤烟房配套设施建设项目</t>
  </si>
  <si>
    <t>烤房配套地面硬化、搭棚150平方米</t>
  </si>
  <si>
    <t>硬化43.51元/平方、搭棚195元/平方</t>
  </si>
  <si>
    <t>30名贫困人口受益，增收6万元</t>
  </si>
  <si>
    <t>长亭村烤烟房配套基础设施建设项目</t>
  </si>
  <si>
    <t>烤房场地建设600平方、周边护砌、搭棚300平方米</t>
  </si>
  <si>
    <t>硬化43.51元/平方、195元/平方</t>
  </si>
  <si>
    <t>55名贫困人口受益，增收15万元。</t>
  </si>
  <si>
    <t>欧家窝村村组道路拓宽硬化建设项目</t>
  </si>
  <si>
    <t>村组道路扩宽硬化600米</t>
  </si>
  <si>
    <t>砼硬化82.81元/平方、碎石18.42元/平方</t>
  </si>
  <si>
    <t>120名贫困人口受益，方便生产出行</t>
  </si>
  <si>
    <t>欧家窝村委</t>
  </si>
  <si>
    <t>欧家窝村烤房配套基础设施建设项目</t>
  </si>
  <si>
    <t>烤房配套排水沟建设100米、地面硬化300平方米</t>
  </si>
  <si>
    <t>硬化43.51元/平方、水沟建设370元/米</t>
  </si>
  <si>
    <t>地头村六合圩至天桥排污水渠建设项目</t>
  </si>
  <si>
    <t>新建排污渠长200米、高0.8米、宽0.6米</t>
  </si>
  <si>
    <t>地头居委会</t>
  </si>
  <si>
    <t>清淤25.4元/方、侧墙砼458.02元/方、底板砼410.64元/方</t>
  </si>
  <si>
    <t>80名贫困人口受益</t>
  </si>
  <si>
    <t>地头居委</t>
  </si>
  <si>
    <t>清水湾村背街小巷硬化及机耕道建设项目</t>
  </si>
  <si>
    <t>背街小巷硬化1000平方米，机耕道长200米，宽3.5米</t>
  </si>
  <si>
    <t>硬化43.51元/平方、土方22元/方、浆砌石330元/方、碎石18.42元/平方</t>
  </si>
  <si>
    <t>120名贫困人口受益，增收10万元</t>
  </si>
  <si>
    <t>清水湾村委</t>
  </si>
  <si>
    <t>友谊村廖宅晚背街小巷硬化项目</t>
  </si>
  <si>
    <t>背街小巷硬化1000平方米</t>
  </si>
  <si>
    <t>方便60名贫困人口出行</t>
  </si>
  <si>
    <t>友谊村委</t>
  </si>
  <si>
    <t>友谊村烤房配套基础设施建设项目</t>
  </si>
  <si>
    <t>烤房配套搭棚及硬化200平方米，护砌30米</t>
  </si>
  <si>
    <t>硬化43.51元/平方、搭棚195元/平方、浆砌石330元/方</t>
  </si>
  <si>
    <t>80名贫困人口受益，增收8万元</t>
  </si>
  <si>
    <t>厦源村烤烟房配套基础设施建设项目</t>
  </si>
  <si>
    <t>烤房场地建设400平方、周边护砌、搭棚150平方</t>
  </si>
  <si>
    <t>厦源村</t>
  </si>
  <si>
    <t>硬化43.51元/平方、浆砌石330元/方、搭棚195元/平方</t>
  </si>
  <si>
    <t>60名贫困人口受益，增收5万元</t>
  </si>
  <si>
    <t>厦源村委</t>
  </si>
  <si>
    <t>厦源村新井维修项目</t>
  </si>
  <si>
    <t>新井周边硬化及搭棚80平方</t>
  </si>
  <si>
    <t>塘罗村和尚岭机耕道建设项目</t>
  </si>
  <si>
    <t>机耕道新建长500米，宽3.5米</t>
  </si>
  <si>
    <t>110名贫困人口受益，增收12万元</t>
  </si>
  <si>
    <t>塘罗村委</t>
  </si>
  <si>
    <t>田头村背街小巷硬化项目</t>
  </si>
  <si>
    <t>背街小巷硬化约2000m2</t>
  </si>
  <si>
    <t>方便240名贫困人口出行</t>
  </si>
  <si>
    <t>龙眼头村背街小巷硬化建设项目</t>
  </si>
  <si>
    <t>背街小巷硬化1200平方</t>
  </si>
  <si>
    <t>方便50名贫困人口出行，美化环境卫生</t>
  </si>
  <si>
    <t>龙眼头村委</t>
  </si>
  <si>
    <t>龙眼头村烤烟房配套设施建设项目</t>
  </si>
  <si>
    <t>烤烟房四座配套地面硬化及搭棚150平方</t>
  </si>
  <si>
    <t>25名贫困人口受益，增收5万元</t>
  </si>
  <si>
    <t>文明村村道、背街小巷硬化建设项目</t>
  </si>
  <si>
    <t>村道、背街小巷硬化1000平方米</t>
  </si>
  <si>
    <t>硬化43.51元/平方、场地平整2.33元/平方</t>
  </si>
  <si>
    <t>60名贫困人口受益，方便出行</t>
  </si>
  <si>
    <t>文明村委</t>
  </si>
  <si>
    <t>文明村烤烟房配套基础设施建设项目</t>
  </si>
  <si>
    <t>烤房配套场地面平整、硬化及搭棚120平方等</t>
  </si>
  <si>
    <t>场地平整2.33元/平方、硬化43.51元/平方、搭棚195元/平方</t>
  </si>
  <si>
    <t>20名贫困人口受益，增收10万元</t>
  </si>
  <si>
    <t>田心村鸭学洞路硬化建设项目</t>
  </si>
  <si>
    <t>路面硬化长400米，宽4米</t>
  </si>
  <si>
    <t>45名贫困人口受益，增收12万元</t>
  </si>
  <si>
    <t>坪山村上沙周机耕道建设项目</t>
  </si>
  <si>
    <t>新建机耕道长300米，宽3.5米</t>
  </si>
  <si>
    <t>58名贫困人口受益，增收10万元</t>
  </si>
  <si>
    <t>坪山村委</t>
  </si>
  <si>
    <t>东田村马岗岭背街小巷硬化项目</t>
  </si>
  <si>
    <t>背街小巷2000平方米</t>
  </si>
  <si>
    <t>110名贫困人口受益，方便出行</t>
  </si>
  <si>
    <t>乐大晚村背街小巷硬化建设项目</t>
  </si>
  <si>
    <t>乐大晚村</t>
  </si>
  <si>
    <t>85名贫困人口受益，方便出行</t>
  </si>
  <si>
    <t>乐大晚村委</t>
  </si>
  <si>
    <t>周山村上珠山后龙山灌溉渠建设项目</t>
  </si>
  <si>
    <t>新建灌溉渠长150米，宽0.6米，高0.6米</t>
  </si>
  <si>
    <t>20名贫困人口受益，增收3.8万元</t>
  </si>
  <si>
    <t>周山村委</t>
  </si>
  <si>
    <t>周山村烤房群路硬化建设项目</t>
  </si>
  <si>
    <t>路面硬化长160米，宽3.5米</t>
  </si>
  <si>
    <t>86名贫困人口受益，增收10万元</t>
  </si>
  <si>
    <t>宋家居委会新村入村道路建设项目</t>
  </si>
  <si>
    <t>路面硬化长400米宽4米高0.2米</t>
  </si>
  <si>
    <t>65名贫困人口受益，方便出行，增收15万元</t>
  </si>
  <si>
    <t>宋家居委</t>
  </si>
  <si>
    <t>油麻岭村背街小巷项目</t>
  </si>
  <si>
    <t>油麻岭自然村背街小巷长1000*宽2.5</t>
  </si>
  <si>
    <t>土方20元/立方，砼 390元/立方</t>
  </si>
  <si>
    <t>改善全村人居环境，方便50名贫困人口出行</t>
  </si>
  <si>
    <t>油麻岭村委会</t>
  </si>
  <si>
    <t>三井居委会背街小巷项目</t>
  </si>
  <si>
    <t>三井圩自然村背街小巷长1000*宽2.5</t>
  </si>
  <si>
    <t>改善全村人居环境，方便60名贫困人口出行</t>
  </si>
  <si>
    <t>七贤山村背街小巷项目</t>
  </si>
  <si>
    <t>七贤山自然村背街小巷长1000*宽2.5</t>
  </si>
  <si>
    <t>改善全村人居环境，方便40名贫困人口出行</t>
  </si>
  <si>
    <t>七贤山村委会</t>
  </si>
  <si>
    <t>油草塘村背街小巷项目</t>
  </si>
  <si>
    <t>油草塘自然村背街小巷长1000*宽2.5</t>
  </si>
  <si>
    <t>油草塘村委会</t>
  </si>
  <si>
    <t>山水湾村背街小巷项目</t>
  </si>
  <si>
    <t>砠湾自然村背街小巷长1000*宽2.5</t>
  </si>
  <si>
    <t>山水湾村</t>
  </si>
  <si>
    <t>山水湾村委会</t>
  </si>
  <si>
    <t>石坠村组道路建设项目</t>
  </si>
  <si>
    <t>石坠自然村道路建设长200米、宽4米</t>
  </si>
  <si>
    <t>142.9/立方米</t>
  </si>
  <si>
    <t>石坠村委会</t>
  </si>
  <si>
    <t>油麻岭村发展烤烟、水稻产业项目建设</t>
  </si>
  <si>
    <t>发展烤烟、水稻种植面积200亩，配套建设油麻岭自然村汤家公路下水渠护砌、清淤，长300米</t>
  </si>
  <si>
    <t>烤烟扩面80亩，20名贫困人口受益，增收10万元</t>
  </si>
  <si>
    <t>塘坪村发展烤烟、水稻产业项目建设水渠清淤</t>
  </si>
  <si>
    <t>发展烤烟、水稻种植面积250亩，配套建设塘坪至宋家水渠清淤长1.2千米</t>
  </si>
  <si>
    <t>烤烟扩面100亩，30名贫困人口受益，增收15万元</t>
  </si>
  <si>
    <t>塘坪村委会</t>
  </si>
  <si>
    <t>塘坪村发展烤烟、水稻产业项目建设水渠建设</t>
  </si>
  <si>
    <t>发展烤烟、水稻种植面积250亩，配套建设牧冲洞水渠新建400米</t>
  </si>
  <si>
    <t>塘坪村发展烤烟、水稻产业项目建设山塘护砌</t>
  </si>
  <si>
    <t>发展烤烟、水稻种植面积250亩，配套建设石塘自然村山塘护砌、清淤，1000方</t>
  </si>
  <si>
    <t>罗溪村发展烤烟产业项目建设</t>
  </si>
  <si>
    <t>发展烤烟种植面积100亩，奖补资金10座烤烟房主体建设建设及基础设施配套</t>
  </si>
  <si>
    <t>1万元/座</t>
  </si>
  <si>
    <t>烤烟扩面100亩，50名贫困人口受益，增收20万元</t>
  </si>
  <si>
    <t>大坪头村发展烤烟产业项目建设</t>
  </si>
  <si>
    <t>发展烤烟种植面积400亩，奖补资金20座烤烟房主体建设及基础设施配套</t>
  </si>
  <si>
    <t>烤烟扩面150亩，40名贫困人口受益，增收25万元</t>
  </si>
  <si>
    <t>谈文溪村发展烤烟产业项目建设</t>
  </si>
  <si>
    <t>发展烤烟种植面积100亩，奖补资金4座烤烟房主体建设及基础设施配套</t>
  </si>
  <si>
    <t>1.25万元/座</t>
  </si>
  <si>
    <t>发展烤烟扩面200亩，奖补资金烟叶工厂8座烤烟房建设及基础设施配套</t>
  </si>
  <si>
    <t>烤烟扩面150亩，50名贫困人口受益，增收25万元</t>
  </si>
  <si>
    <t>秀岗村发展烤烟产业建设烤房</t>
  </si>
  <si>
    <t>秀岗烤烟产业烤烟房建设6座</t>
  </si>
  <si>
    <t>解决80亩烤烟烘烤需要，80余贫困人员受益，增收8万年/年</t>
  </si>
  <si>
    <t>秀岗村发展烤烟产业建设烤房配套设施</t>
  </si>
  <si>
    <t>秀岗烤烟产业烤烟房配套设施建设：编烟棚80平方米，堆烟坪硬化100平方米</t>
  </si>
  <si>
    <t>上坪何佑自然村发展烤烟产业建设烤房配套设施</t>
  </si>
  <si>
    <t>上坪何佑自然村烤烟产业烤烟房配套设施建设：编烟棚40平方米，堆烟坪硬化50平方米，排水沟建设40米</t>
  </si>
  <si>
    <t>解决200亩烤烟烘烤需要，150余贫困人员受益，增收12万年/年</t>
  </si>
  <si>
    <t>上坪村何倡自然村发展烤烟产业建设烤房配套设施</t>
  </si>
  <si>
    <t>上坪何昌自然村烤烟产业烤烟房配套设施建设：编烟棚40平方米，堆烟坪硬化50平方米，排水沟建设40米</t>
  </si>
  <si>
    <t>伍家村发展烤烟产业建设烤房</t>
  </si>
  <si>
    <t>伍家烤烟产业烤烟房建设3座</t>
  </si>
  <si>
    <t>解决120亩烤烟烘烤需要，80余贫困人员受益，增收6万年/年</t>
  </si>
  <si>
    <t>伍家村发展烤烟产业建设烤房配套设施</t>
  </si>
  <si>
    <t>伍家烤烟产业烤烟房配套设施建设：编烟棚30平方米，堆烟坪硬化40平方米，排水沟建设30米</t>
  </si>
  <si>
    <t>白芒村发展烤烟产业建设</t>
  </si>
  <si>
    <t>白芒村烤烟产业烤烟房配套设施建设：编烟棚60平方米，堆烟坪硬化80平方米，排水沟建设40米</t>
  </si>
  <si>
    <t>解决180亩烤烟烘烤需要，110余贫困人员受益，增收9万年/年</t>
  </si>
  <si>
    <t>白芒村委</t>
  </si>
  <si>
    <t>桐木窝村发展烤烟产业建设烤房</t>
  </si>
  <si>
    <t>桐木窝烤烟产业烤烟房建设10座</t>
  </si>
  <si>
    <t>解决120亩烤烟烘烤需要，110余贫困人员受益，增收12万年/年</t>
  </si>
  <si>
    <t>桐木窝村发展烤烟产业建设烤房配套设施</t>
  </si>
  <si>
    <t>桐木窝烤烟产业烤烟房配套设施建设：编烟棚80平方米，堆烟坪硬化100平方米</t>
  </si>
  <si>
    <t>白芒村水渠建设项目</t>
  </si>
  <si>
    <t>水渠建设800米</t>
  </si>
  <si>
    <t>土方22元/方、浆砌石301元/方，</t>
  </si>
  <si>
    <t>改善灌溉面积60余亩，43户贫困户受益</t>
  </si>
  <si>
    <t>磻溪头村道路建设项目</t>
  </si>
  <si>
    <t>蛟丝塘至古幽洞道路建设1100米</t>
  </si>
  <si>
    <t>磻溪头村</t>
  </si>
  <si>
    <t>土方22元/方、浆砌石302元/方，</t>
  </si>
  <si>
    <t>方便50户贫困户及全村1000余人出行，提高满意度</t>
  </si>
  <si>
    <t>磻溪头村委</t>
  </si>
  <si>
    <t>蒋家居委会水渠建设</t>
  </si>
  <si>
    <t>排灌渠新建200米</t>
  </si>
  <si>
    <t>蒋家居委会</t>
  </si>
  <si>
    <t>土方22元/方、浆砌石303元/方，</t>
  </si>
  <si>
    <t>新增灌溉面积60余亩农田，200余贫困人口受益。</t>
  </si>
  <si>
    <t>新圩居委会湾头自然村水渠建设项目</t>
  </si>
  <si>
    <t>水渠护砌1000M*0.6*0.7</t>
  </si>
  <si>
    <t>土方22元/方、浆砌石304元/方，</t>
  </si>
  <si>
    <t>灌溉农田120亩，方便排洪，100余贫困人口受益</t>
  </si>
  <si>
    <t>新圩居委会</t>
  </si>
  <si>
    <t>长富社湾自然村晒谷坪建设项目</t>
  </si>
  <si>
    <t>晒谷坪建设1500平方米</t>
  </si>
  <si>
    <t>土方22元/方、浆砌石305元/方，</t>
  </si>
  <si>
    <t>方便200亩农田稻谷及食用菌晾晒，300多贫困人口受益</t>
  </si>
  <si>
    <t>长富村委会</t>
  </si>
  <si>
    <t>长富石榴窝自然村消防塘及水渠建设项目</t>
  </si>
  <si>
    <t>消防塘护砌一口及水渠建设400米</t>
  </si>
  <si>
    <t>方便200亩农田生产用水，50余贫困人口受益</t>
  </si>
  <si>
    <t>道塘村灌溉水轮机整修项目</t>
  </si>
  <si>
    <t>灌溉水轮机防护网40平方米、机户修缮120平方米，水渠修整60米</t>
  </si>
  <si>
    <t>方便80亩农田生产用水，12余贫困人口受益</t>
  </si>
  <si>
    <t>道塘村委会</t>
  </si>
  <si>
    <t>刘何村机耕道建设</t>
  </si>
  <si>
    <t>1.神夏洞机耕道长400米*宽3.5米 2.铺卵石：长300米、宽3.5米、高0.1米</t>
  </si>
  <si>
    <t>解决150亩水田灌溉，30名贫困人口增收0.5万元</t>
  </si>
  <si>
    <t>刘何村村委</t>
  </si>
  <si>
    <t>邝胡社区排污沟项目</t>
  </si>
  <si>
    <t>新胡家村内排污沟3条，途经1-3组，长600米，宽1米</t>
  </si>
  <si>
    <t>320元/m3</t>
  </si>
  <si>
    <t>改善生产排水问题，64名贫困人口受益，增收0.5万元</t>
  </si>
  <si>
    <t>邝胡社区村委</t>
  </si>
  <si>
    <t>石塘村背街小巷建设</t>
  </si>
  <si>
    <t>背街小巷1000*2.5</t>
  </si>
  <si>
    <t>石塘村</t>
  </si>
  <si>
    <t>260元/ｍ3</t>
  </si>
  <si>
    <t>方便生产出行，40名贫困人口受益，增收0.4万元</t>
  </si>
  <si>
    <t>石塘村村村委</t>
  </si>
  <si>
    <t>合福坊村村组道路建设</t>
  </si>
  <si>
    <t>田美自然村村组道路硬化400米</t>
  </si>
  <si>
    <t>方便生产出行，37名贫困人口受益，增收0.4万元</t>
  </si>
  <si>
    <t>合福坊村村委</t>
  </si>
  <si>
    <t>合福坊村建设机耕道项目</t>
  </si>
  <si>
    <t>胡头自然村建设机耕道：长200米、宽3.5米</t>
  </si>
  <si>
    <t>改善生产出行条件，25名贫困人口受益，增收0.2万元</t>
  </si>
  <si>
    <t>合福坊村建设水渠项目</t>
  </si>
  <si>
    <t>大村自然村：建设骊龙头至赤干洞水渠500米</t>
  </si>
  <si>
    <t>灌溉农田30亩，30名贫困人口受益增收1万元</t>
  </si>
  <si>
    <t>郑家村水利设施建设项目</t>
  </si>
  <si>
    <t>安塘井改建，浆砌石护砌及周边基础设施建设，新修水渠110米</t>
  </si>
  <si>
    <t>解决水田灌溉40亩，43名贫困人口受益，增收0.8万元</t>
  </si>
  <si>
    <t>郑家村村委</t>
  </si>
  <si>
    <t>田心村对门干水渠建设项目</t>
  </si>
  <si>
    <t>田心村对门干引水渠新建300米</t>
  </si>
  <si>
    <t>33万元/1KM</t>
  </si>
  <si>
    <t>灌溉农田100亩，60贫困人口受益，增收1.2万元</t>
  </si>
  <si>
    <t>田心村村委</t>
  </si>
  <si>
    <t>侯桥村组道路建设</t>
  </si>
  <si>
    <t>侯桥往大桥头村道路建设长150m*宽4.5m</t>
  </si>
  <si>
    <t>道路砼85元/m3</t>
  </si>
  <si>
    <t>方便群众出行，60贫困户受益。</t>
  </si>
  <si>
    <t>候桥村委</t>
  </si>
  <si>
    <t>上心安村打井建地下简易畜水池</t>
  </si>
  <si>
    <t>上心安村打井建地下简易蓄水池1个</t>
  </si>
  <si>
    <t>打井5万，蓄水池5万</t>
  </si>
  <si>
    <t>解决安全饮水问题，受益贫困户86人。</t>
  </si>
  <si>
    <t>佃湾村烤烟房三通一平及配套设施建设</t>
  </si>
  <si>
    <t>奖补新建烤烟房5座</t>
  </si>
  <si>
    <t>种植烤烟50亩，12名贫困人口受益。</t>
  </si>
  <si>
    <t>佃湾村自来水工程</t>
  </si>
  <si>
    <t>土桥村自来水管网长200米及电力设施</t>
  </si>
  <si>
    <t>200元/米</t>
  </si>
  <si>
    <t>方便生产出行，17名贫困人口受益</t>
  </si>
  <si>
    <t>神桥村村组道路建设</t>
  </si>
  <si>
    <t>神脚自然村道路硬化300米*3.5米</t>
  </si>
  <si>
    <t>方便生产出行，13名贫困人口受益</t>
  </si>
  <si>
    <t>野乐村河坝建设</t>
  </si>
  <si>
    <t>河坝护砌长30米</t>
  </si>
  <si>
    <t>改善生产出行条件，25名贫困人口受益</t>
  </si>
  <si>
    <t>大坪塘基础设施建设项目</t>
  </si>
  <si>
    <t>机耕道修建300m，水渠清淤80m</t>
  </si>
  <si>
    <t>33名贫困人口受益，增收3万元</t>
  </si>
  <si>
    <t>黄家舍基础设施建设项目</t>
  </si>
  <si>
    <t>街道硬化1km、排污沟200m</t>
  </si>
  <si>
    <t>41名贫困人口受益，增收3万元</t>
  </si>
  <si>
    <t>定家村基础设施建设项目</t>
  </si>
  <si>
    <t>曾家边街道硬化600m、排污沟200m，大富山街道硬化350m、排污沟150m，里家边街道硬化350m</t>
  </si>
  <si>
    <t>48名贫困人口受益，增收3万元</t>
  </si>
  <si>
    <t>定家村村委</t>
  </si>
  <si>
    <t>石溪村基础设施建设项目</t>
  </si>
  <si>
    <t>石溪自然村山塘清淤1口、水井护砌1口，邓家水渠50m及水井维修1口</t>
  </si>
  <si>
    <t>每口井8万元</t>
  </si>
  <si>
    <t>41名贫困人口受益，增收4万元</t>
  </si>
  <si>
    <t>石溪村委</t>
  </si>
  <si>
    <t>白杜尧基础设施建设项目</t>
  </si>
  <si>
    <t>白杜尧和尧头自然村新建排污沟200m,街道硬化1800㎡</t>
  </si>
  <si>
    <t>52名贫困人口受益，增收4万元</t>
  </si>
  <si>
    <t>白杜尧村委</t>
  </si>
  <si>
    <t>白杜尧烤烟产业发展项目</t>
  </si>
  <si>
    <t>发展烤烟60亩，配套建设：河道清淤220m</t>
  </si>
  <si>
    <t>29名贫困人口受益，新增烤烟种植面积11亩，增收3万元</t>
  </si>
  <si>
    <t>下排自然村基础设施建设项目</t>
  </si>
  <si>
    <t>下排渠道清淤200m</t>
  </si>
  <si>
    <t>使27名贫困户受益，增收2万元</t>
  </si>
  <si>
    <t>土桥坪基础设施建设项目</t>
  </si>
  <si>
    <t>新建排污沟400m,街道硬化1600㎡</t>
  </si>
  <si>
    <t>58名贫困人口受益，增收6万元</t>
  </si>
  <si>
    <t>三</t>
  </si>
  <si>
    <t>雨露计划</t>
  </si>
  <si>
    <t>约1500名贫困学生职业学历教育补助、100多名创业致富带头人培训等</t>
  </si>
  <si>
    <t>全县</t>
  </si>
  <si>
    <t>全县各行政村</t>
  </si>
  <si>
    <t>中职3000元/人年，高职4000元/人年等。</t>
  </si>
  <si>
    <t>保障贫困学生就学及贫困户创业就业</t>
  </si>
  <si>
    <t>附件2</t>
  </si>
  <si>
    <t>新田县2019年统筹整合财政涉农资金使用计划表</t>
  </si>
  <si>
    <t>编制单位： 县整合办 、县扶贫办                                   单位：万元</t>
  </si>
  <si>
    <t>类别</t>
  </si>
  <si>
    <t>项       目</t>
  </si>
  <si>
    <t>责任主体</t>
  </si>
  <si>
    <t>使用计划</t>
  </si>
  <si>
    <t>总  计</t>
  </si>
  <si>
    <t>农业生产发展</t>
  </si>
  <si>
    <t>全县村级合作社直接帮扶贫困户发展生产奖励补助</t>
  </si>
  <si>
    <t>“一县一特”现代农业产业园及高标准农田建设</t>
  </si>
  <si>
    <t>新型经营主体及贫困村产业合作社委托帮扶(十百千万工程）</t>
  </si>
  <si>
    <t>农业产业配套设施建设（含标准化生产、小农水项目）</t>
  </si>
  <si>
    <t>农业农村局小农水项目（水毁工程）</t>
  </si>
  <si>
    <t>高标准农田建设</t>
  </si>
  <si>
    <t>“一县一特”食用菌产业发展项目</t>
  </si>
  <si>
    <t>农建投公司</t>
  </si>
  <si>
    <t>“一村一品”产业发展项目</t>
  </si>
  <si>
    <t>“一事一议”烤烟产业配套设施项目</t>
  </si>
  <si>
    <t>石羊河治理发展烤烟生产项目</t>
  </si>
  <si>
    <t>病险小型水库除险加固</t>
  </si>
  <si>
    <t>小农水项目</t>
  </si>
  <si>
    <t>河道清淤护砌、保洁</t>
  </si>
  <si>
    <t>“大排查大摸底大走访”反映的小农水项目</t>
  </si>
  <si>
    <t>电商扶贫</t>
  </si>
  <si>
    <t>商务局</t>
  </si>
  <si>
    <t>畜牧水产局</t>
  </si>
  <si>
    <t>农
村
基
础
设
施
建
设</t>
  </si>
  <si>
    <t>交通项目（危桥、安保）</t>
  </si>
  <si>
    <t>村级污水处理项目</t>
  </si>
  <si>
    <t>环保局</t>
  </si>
  <si>
    <t>贫困人口农产品批发交易市场及配套建设</t>
  </si>
  <si>
    <t>村级基础建设项目</t>
  </si>
  <si>
    <t>道路水利等基础设施建设项目</t>
  </si>
  <si>
    <t>财政局</t>
  </si>
  <si>
    <t>教育</t>
  </si>
  <si>
    <t>培训</t>
  </si>
</sst>
</file>

<file path=xl/styles.xml><?xml version="1.0" encoding="utf-8"?>
<styleSheet xmlns="http://schemas.openxmlformats.org/spreadsheetml/2006/main">
  <numFmts count="13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&quot;元/M²&quot;"/>
    <numFmt numFmtId="177" formatCode="0_ "/>
    <numFmt numFmtId="178" formatCode="0.00_ "/>
    <numFmt numFmtId="179" formatCode="0_);[Red]\(0\)"/>
    <numFmt numFmtId="180" formatCode="0&quot;元/M³&quot;"/>
    <numFmt numFmtId="181" formatCode="yyyy&quot;年&quot;m&quot;月&quot;;@"/>
    <numFmt numFmtId="182" formatCode="0.0_ "/>
    <numFmt numFmtId="183" formatCode="0.00_);[Red]\(0.00\)"/>
    <numFmt numFmtId="184" formatCode="0.000_ "/>
  </numFmts>
  <fonts count="36">
    <font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sz val="16"/>
      <color rgb="FF000000"/>
      <name val="方正小标宋简体"/>
      <charset val="134"/>
    </font>
    <font>
      <sz val="11"/>
      <color rgb="FF000000"/>
      <name val="仿宋_GB2312"/>
      <charset val="134"/>
    </font>
    <font>
      <b/>
      <sz val="11"/>
      <color rgb="FF000000"/>
      <name val="仿宋_GB2312"/>
      <charset val="134"/>
    </font>
    <font>
      <b/>
      <sz val="9"/>
      <name val="仿宋_GB2312"/>
      <charset val="134"/>
    </font>
    <font>
      <sz val="9"/>
      <name val="仿宋_GB2312"/>
      <charset val="134"/>
    </font>
    <font>
      <sz val="18"/>
      <name val="方正小标宋简体"/>
      <charset val="134"/>
    </font>
    <font>
      <sz val="8"/>
      <name val="仿宋_GB2312"/>
      <charset val="134"/>
    </font>
    <font>
      <b/>
      <sz val="8"/>
      <name val="仿宋_GB2312"/>
      <charset val="134"/>
    </font>
    <font>
      <sz val="8.5"/>
      <name val="仿宋_GB2312"/>
      <charset val="134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9"/>
      <name val="宋体"/>
      <charset val="134"/>
    </font>
    <font>
      <vertAlign val="superscript"/>
      <sz val="9"/>
      <name val="仿宋_GB2312"/>
      <charset val="134"/>
    </font>
    <font>
      <sz val="8"/>
      <name val="宋体"/>
      <charset val="134"/>
    </font>
    <font>
      <vertAlign val="superscript"/>
      <sz val="8"/>
      <name val="仿宋_GB2312"/>
      <charset val="134"/>
    </font>
  </fonts>
  <fills count="3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78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9" fillId="11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5" fillId="18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10" borderId="7" applyNumberFormat="0" applyFont="0" applyAlignment="0" applyProtection="0">
      <alignment vertical="center"/>
    </xf>
    <xf numFmtId="0" fontId="21" fillId="0" borderId="0">
      <alignment vertical="center"/>
    </xf>
    <xf numFmtId="0" fontId="13" fillId="2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24" fillId="21" borderId="9" applyNumberFormat="0" applyAlignment="0" applyProtection="0">
      <alignment vertical="center"/>
    </xf>
    <xf numFmtId="0" fontId="26" fillId="21" borderId="8" applyNumberFormat="0" applyAlignment="0" applyProtection="0">
      <alignment vertical="center"/>
    </xf>
    <xf numFmtId="0" fontId="31" fillId="32" borderId="12" applyNumberFormat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25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20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21" fillId="0" borderId="0">
      <alignment vertical="center"/>
    </xf>
    <xf numFmtId="0" fontId="15" fillId="7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19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0" borderId="0">
      <alignment vertical="center"/>
    </xf>
    <xf numFmtId="0" fontId="0" fillId="0" borderId="0">
      <alignment vertical="center"/>
    </xf>
    <xf numFmtId="0" fontId="21" fillId="0" borderId="0">
      <alignment vertical="center"/>
    </xf>
    <xf numFmtId="0" fontId="0" fillId="0" borderId="0">
      <alignment vertical="center"/>
    </xf>
    <xf numFmtId="0" fontId="22" fillId="0" borderId="0">
      <alignment vertical="center"/>
    </xf>
    <xf numFmtId="0" fontId="21" fillId="0" borderId="0">
      <alignment vertical="center"/>
    </xf>
    <xf numFmtId="0" fontId="2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0" borderId="0"/>
    <xf numFmtId="0" fontId="0" fillId="0" borderId="0">
      <alignment vertical="center"/>
    </xf>
    <xf numFmtId="0" fontId="22" fillId="0" borderId="0"/>
    <xf numFmtId="0" fontId="22" fillId="0" borderId="0">
      <alignment vertical="center"/>
    </xf>
    <xf numFmtId="0" fontId="0" fillId="0" borderId="0">
      <alignment vertical="center"/>
    </xf>
  </cellStyleXfs>
  <cellXfs count="108">
    <xf numFmtId="0" fontId="0" fillId="0" borderId="0" xfId="0">
      <alignment vertical="center"/>
    </xf>
    <xf numFmtId="0" fontId="0" fillId="2" borderId="0" xfId="0" applyFill="1" applyBorder="1">
      <alignment vertical="center"/>
    </xf>
    <xf numFmtId="0" fontId="0" fillId="0" borderId="0" xfId="0" applyBorder="1">
      <alignment vertical="center"/>
    </xf>
    <xf numFmtId="0" fontId="1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justify" vertical="center" wrapText="1"/>
    </xf>
    <xf numFmtId="181" fontId="5" fillId="0" borderId="0" xfId="0" applyNumberFormat="1" applyFont="1" applyFill="1" applyAlignment="1">
      <alignment horizontal="center" vertical="center" wrapText="1"/>
    </xf>
    <xf numFmtId="0" fontId="6" fillId="0" borderId="0" xfId="0" applyFont="1" applyFill="1" applyAlignment="1">
      <alignment horizontal="left" vertical="center" wrapText="1"/>
    </xf>
    <xf numFmtId="0" fontId="7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justify" vertical="center" wrapText="1"/>
    </xf>
    <xf numFmtId="0" fontId="5" fillId="0" borderId="0" xfId="0" applyFont="1" applyFill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justify" vertical="center" wrapText="1"/>
    </xf>
    <xf numFmtId="178" fontId="5" fillId="0" borderId="1" xfId="0" applyNumberFormat="1" applyFont="1" applyFill="1" applyBorder="1" applyAlignment="1">
      <alignment horizontal="center" vertical="center" wrapText="1"/>
    </xf>
    <xf numFmtId="178" fontId="6" fillId="0" borderId="1" xfId="0" applyNumberFormat="1" applyFont="1" applyFill="1" applyBorder="1" applyAlignment="1">
      <alignment horizontal="center" vertical="center" wrapText="1"/>
    </xf>
    <xf numFmtId="178" fontId="5" fillId="0" borderId="1" xfId="0" applyNumberFormat="1" applyFont="1" applyFill="1" applyBorder="1" applyAlignment="1">
      <alignment horizontal="center" vertical="center" shrinkToFit="1"/>
    </xf>
    <xf numFmtId="178" fontId="6" fillId="0" borderId="1" xfId="0" applyNumberFormat="1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justify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1" xfId="77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77" fontId="5" fillId="0" borderId="1" xfId="63" applyNumberFormat="1" applyFont="1" applyFill="1" applyBorder="1" applyAlignment="1">
      <alignment horizontal="center" vertical="center" wrapText="1"/>
    </xf>
    <xf numFmtId="0" fontId="5" fillId="0" borderId="1" xfId="63" applyFont="1" applyFill="1" applyBorder="1" applyAlignment="1">
      <alignment horizontal="center" vertical="center" wrapText="1"/>
    </xf>
    <xf numFmtId="0" fontId="5" fillId="0" borderId="1" xfId="63" applyFont="1" applyFill="1" applyBorder="1" applyAlignment="1">
      <alignment horizontal="justify" vertical="center" wrapText="1"/>
    </xf>
    <xf numFmtId="0" fontId="6" fillId="0" borderId="1" xfId="63" applyFont="1" applyFill="1" applyBorder="1" applyAlignment="1">
      <alignment horizontal="center" vertical="center" wrapText="1"/>
    </xf>
    <xf numFmtId="0" fontId="6" fillId="0" borderId="1" xfId="56" applyFont="1" applyFill="1" applyBorder="1" applyAlignment="1">
      <alignment horizontal="center" vertical="center" wrapText="1"/>
    </xf>
    <xf numFmtId="0" fontId="6" fillId="0" borderId="1" xfId="76" applyFont="1" applyFill="1" applyBorder="1" applyAlignment="1">
      <alignment horizontal="center" vertical="center" wrapText="1"/>
    </xf>
    <xf numFmtId="0" fontId="6" fillId="0" borderId="1" xfId="76" applyFont="1" applyFill="1" applyBorder="1" applyAlignment="1">
      <alignment horizontal="justify" vertical="center" wrapText="1"/>
    </xf>
    <xf numFmtId="181" fontId="7" fillId="0" borderId="0" xfId="0" applyNumberFormat="1" applyFont="1" applyFill="1" applyAlignment="1">
      <alignment horizontal="center" vertical="center" wrapText="1"/>
    </xf>
    <xf numFmtId="181" fontId="5" fillId="0" borderId="0" xfId="0" applyNumberFormat="1" applyFont="1" applyFill="1" applyAlignment="1">
      <alignment horizontal="left" vertical="center" wrapText="1"/>
    </xf>
    <xf numFmtId="181" fontId="5" fillId="0" borderId="1" xfId="0" applyNumberFormat="1" applyFont="1" applyFill="1" applyBorder="1" applyAlignment="1">
      <alignment horizontal="center" vertical="center" wrapText="1"/>
    </xf>
    <xf numFmtId="57" fontId="6" fillId="0" borderId="1" xfId="0" applyNumberFormat="1" applyFont="1" applyFill="1" applyBorder="1" applyAlignment="1">
      <alignment horizontal="justify" vertical="center" wrapText="1" shrinkToFit="1"/>
    </xf>
    <xf numFmtId="49" fontId="6" fillId="0" borderId="1" xfId="72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 shrinkToFit="1"/>
    </xf>
    <xf numFmtId="57" fontId="5" fillId="0" borderId="1" xfId="0" applyNumberFormat="1" applyFont="1" applyFill="1" applyBorder="1" applyAlignment="1">
      <alignment horizontal="center" vertical="center" wrapText="1" shrinkToFit="1"/>
    </xf>
    <xf numFmtId="57" fontId="6" fillId="0" borderId="1" xfId="0" applyNumberFormat="1" applyFont="1" applyFill="1" applyBorder="1" applyAlignment="1">
      <alignment horizontal="center" vertical="center" wrapText="1" shrinkToFit="1"/>
    </xf>
    <xf numFmtId="181" fontId="5" fillId="0" borderId="1" xfId="0" applyNumberFormat="1" applyFont="1" applyFill="1" applyBorder="1" applyAlignment="1">
      <alignment horizontal="center" vertical="center" wrapText="1" shrinkToFit="1"/>
    </xf>
    <xf numFmtId="181" fontId="5" fillId="0" borderId="1" xfId="63" applyNumberFormat="1" applyFont="1" applyFill="1" applyBorder="1" applyAlignment="1">
      <alignment horizontal="center" vertical="center" wrapText="1"/>
    </xf>
    <xf numFmtId="0" fontId="6" fillId="0" borderId="1" xfId="75" applyFont="1" applyFill="1" applyBorder="1" applyAlignment="1">
      <alignment horizontal="center" vertical="center" wrapText="1"/>
    </xf>
    <xf numFmtId="183" fontId="6" fillId="0" borderId="1" xfId="75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182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 shrinkToFit="1"/>
    </xf>
    <xf numFmtId="0" fontId="5" fillId="0" borderId="1" xfId="0" applyFont="1" applyFill="1" applyBorder="1" applyAlignment="1">
      <alignment horizontal="center" vertical="center" wrapText="1" shrinkToFit="1"/>
    </xf>
    <xf numFmtId="57" fontId="6" fillId="0" borderId="1" xfId="0" applyNumberFormat="1" applyFont="1" applyFill="1" applyBorder="1" applyAlignment="1">
      <alignment horizontal="center" vertical="center" wrapText="1"/>
    </xf>
    <xf numFmtId="180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justify" vertical="center" wrapText="1"/>
    </xf>
    <xf numFmtId="0" fontId="6" fillId="0" borderId="1" xfId="66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justify" vertical="center" wrapText="1" shrinkToFit="1"/>
    </xf>
    <xf numFmtId="176" fontId="6" fillId="0" borderId="1" xfId="0" applyNumberFormat="1" applyFont="1" applyFill="1" applyBorder="1" applyAlignment="1">
      <alignment horizontal="center" vertical="center" wrapText="1"/>
    </xf>
    <xf numFmtId="184" fontId="6" fillId="0" borderId="1" xfId="0" applyNumberFormat="1" applyFont="1" applyFill="1" applyBorder="1" applyAlignment="1">
      <alignment horizontal="justify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6" fillId="0" borderId="1" xfId="51" applyFont="1" applyFill="1" applyBorder="1" applyAlignment="1">
      <alignment horizontal="center" vertical="center" wrapText="1"/>
    </xf>
    <xf numFmtId="0" fontId="6" fillId="0" borderId="1" xfId="75" applyFont="1" applyFill="1" applyBorder="1" applyAlignment="1">
      <alignment horizontal="justify" vertical="center" wrapText="1"/>
    </xf>
    <xf numFmtId="183" fontId="6" fillId="0" borderId="1" xfId="0" applyNumberFormat="1" applyFont="1" applyFill="1" applyBorder="1" applyAlignment="1">
      <alignment horizontal="center" vertical="center" wrapText="1"/>
    </xf>
    <xf numFmtId="0" fontId="6" fillId="0" borderId="1" xfId="55" applyFont="1" applyFill="1" applyBorder="1" applyAlignment="1">
      <alignment horizontal="justify" vertical="center" wrapText="1"/>
    </xf>
    <xf numFmtId="57" fontId="6" fillId="0" borderId="1" xfId="55" applyNumberFormat="1" applyFont="1" applyFill="1" applyBorder="1" applyAlignment="1">
      <alignment horizontal="center" vertical="center" wrapText="1"/>
    </xf>
    <xf numFmtId="181" fontId="6" fillId="0" borderId="1" xfId="0" applyNumberFormat="1" applyFont="1" applyFill="1" applyBorder="1" applyAlignment="1">
      <alignment horizontal="center" vertical="center" wrapText="1" shrinkToFit="1"/>
    </xf>
    <xf numFmtId="183" fontId="6" fillId="0" borderId="1" xfId="0" applyNumberFormat="1" applyFont="1" applyFill="1" applyBorder="1" applyAlignment="1">
      <alignment horizontal="justify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68" applyFont="1" applyFill="1" applyBorder="1" applyAlignment="1">
      <alignment horizontal="justify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0" fontId="6" fillId="0" borderId="1" xfId="75" applyNumberFormat="1" applyFont="1" applyFill="1" applyBorder="1" applyAlignment="1">
      <alignment horizontal="center" vertical="center" wrapText="1"/>
    </xf>
    <xf numFmtId="0" fontId="6" fillId="0" borderId="1" xfId="75" applyNumberFormat="1" applyFont="1" applyFill="1" applyBorder="1" applyAlignment="1">
      <alignment horizontal="justify" vertical="center" wrapText="1"/>
    </xf>
    <xf numFmtId="0" fontId="5" fillId="0" borderId="1" xfId="75" applyNumberFormat="1" applyFont="1" applyFill="1" applyBorder="1" applyAlignment="1">
      <alignment horizontal="center" vertical="center" wrapText="1"/>
    </xf>
    <xf numFmtId="0" fontId="6" fillId="0" borderId="1" xfId="68" applyFont="1" applyFill="1" applyBorder="1" applyAlignment="1">
      <alignment horizontal="center" vertical="center" wrapText="1"/>
    </xf>
    <xf numFmtId="183" fontId="6" fillId="0" borderId="1" xfId="66" applyNumberFormat="1" applyFont="1" applyFill="1" applyBorder="1" applyAlignment="1">
      <alignment horizontal="justify" vertical="center" wrapText="1"/>
    </xf>
    <xf numFmtId="0" fontId="5" fillId="0" borderId="1" xfId="55" applyFont="1" applyFill="1" applyBorder="1" applyAlignment="1">
      <alignment horizontal="justify" vertical="center" wrapText="1"/>
    </xf>
    <xf numFmtId="179" fontId="5" fillId="0" borderId="1" xfId="0" applyNumberFormat="1" applyFont="1" applyFill="1" applyBorder="1" applyAlignment="1">
      <alignment horizontal="center" vertical="center" wrapText="1"/>
    </xf>
    <xf numFmtId="179" fontId="6" fillId="0" borderId="1" xfId="0" applyNumberFormat="1" applyFont="1" applyFill="1" applyBorder="1" applyAlignment="1">
      <alignment horizontal="center" vertical="center" wrapText="1"/>
    </xf>
    <xf numFmtId="178" fontId="6" fillId="0" borderId="1" xfId="0" applyNumberFormat="1" applyFont="1" applyFill="1" applyBorder="1" applyAlignment="1" applyProtection="1">
      <alignment horizontal="justify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182" fontId="6" fillId="0" borderId="1" xfId="0" applyNumberFormat="1" applyFont="1" applyFill="1" applyBorder="1" applyAlignment="1" applyProtection="1">
      <alignment horizontal="justify" vertical="center" wrapText="1"/>
    </xf>
    <xf numFmtId="182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justify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6" fillId="0" borderId="1" xfId="72" applyFont="1" applyFill="1" applyBorder="1" applyAlignment="1">
      <alignment horizontal="center" vertical="center" wrapText="1"/>
    </xf>
    <xf numFmtId="0" fontId="6" fillId="0" borderId="1" xfId="72" applyFont="1" applyFill="1" applyBorder="1" applyAlignment="1">
      <alignment horizontal="justify" vertical="center" wrapText="1"/>
    </xf>
    <xf numFmtId="49" fontId="5" fillId="0" borderId="1" xfId="0" applyNumberFormat="1" applyFont="1" applyFill="1" applyBorder="1" applyAlignment="1">
      <alignment horizontal="center" vertical="center" wrapText="1" shrinkToFit="1"/>
    </xf>
    <xf numFmtId="0" fontId="5" fillId="0" borderId="1" xfId="75" applyFont="1" applyFill="1" applyBorder="1" applyAlignment="1" applyProtection="1">
      <alignment horizontal="center" vertical="center" wrapText="1"/>
      <protection hidden="1"/>
    </xf>
    <xf numFmtId="0" fontId="6" fillId="0" borderId="1" xfId="72" applyFont="1" applyFill="1" applyBorder="1" applyAlignment="1" applyProtection="1">
      <alignment horizontal="justify" vertical="center" wrapText="1"/>
    </xf>
    <xf numFmtId="0" fontId="6" fillId="0" borderId="1" xfId="0" applyFont="1" applyFill="1" applyBorder="1" applyAlignment="1">
      <alignment horizontal="center" vertical="center"/>
    </xf>
    <xf numFmtId="181" fontId="6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6" fillId="0" borderId="1" xfId="63" applyFont="1" applyFill="1" applyBorder="1" applyAlignment="1">
      <alignment horizontal="justify" vertical="center" wrapText="1"/>
    </xf>
  </cellXfs>
  <cellStyles count="7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3 2" xfId="5"/>
    <cellStyle name="千位分隔[0]" xfId="6" builtinId="6"/>
    <cellStyle name="千位分隔" xfId="7" builtinId="3"/>
    <cellStyle name="常规 7 3" xfId="8"/>
    <cellStyle name="40% - 强调文字颜色 3" xfId="9" builtinId="39"/>
    <cellStyle name="差" xfId="10" builtinId="27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注释" xfId="15" builtinId="10"/>
    <cellStyle name="常规 6" xfId="16"/>
    <cellStyle name="60% - 强调文字颜色 2" xfId="17" builtinId="36"/>
    <cellStyle name="标题 4" xfId="18" builtinId="19"/>
    <cellStyle name="警告文本" xfId="19" builtinId="11"/>
    <cellStyle name="标题" xfId="20" builtinId="15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常规 2 2 2" xfId="38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常规 2 4 2 2 2" xfId="43"/>
    <cellStyle name="常规 13 2 2" xfId="44"/>
    <cellStyle name="强调文字颜色 3" xfId="45" builtinId="37"/>
    <cellStyle name="常规 3 2" xfId="46"/>
    <cellStyle name="强调文字颜色 4" xfId="47" builtinId="41"/>
    <cellStyle name="20% - 强调文字颜色 4" xfId="48" builtinId="42"/>
    <cellStyle name="40% - 强调文字颜色 4" xfId="49" builtinId="43"/>
    <cellStyle name="强调文字颜色 5" xfId="50" builtinId="45"/>
    <cellStyle name="常规 2 2" xfId="51"/>
    <cellStyle name="40% - 强调文字颜色 5" xfId="52" builtinId="47"/>
    <cellStyle name="60% - 强调文字颜色 5" xfId="53" builtinId="48"/>
    <cellStyle name="强调文字颜色 6" xfId="54" builtinId="49"/>
    <cellStyle name="常规 2 3" xfId="55"/>
    <cellStyle name="常规 10" xfId="56"/>
    <cellStyle name="40% - 强调文字颜色 6" xfId="57" builtinId="51"/>
    <cellStyle name="60% - 强调文字颜色 6" xfId="58" builtinId="52"/>
    <cellStyle name="常规 2 4" xfId="59"/>
    <cellStyle name="常规 11" xfId="60"/>
    <cellStyle name="常规 13" xfId="61"/>
    <cellStyle name="常规 11 2" xfId="62"/>
    <cellStyle name="常规 2" xfId="63"/>
    <cellStyle name="常规 2 2 3 2 2 2" xfId="64"/>
    <cellStyle name="常规 2 8" xfId="65"/>
    <cellStyle name="常规 3" xfId="66"/>
    <cellStyle name="常规 3 3" xfId="67"/>
    <cellStyle name="常规 4" xfId="68"/>
    <cellStyle name="常规 4 2" xfId="69"/>
    <cellStyle name="常规 4 2 2" xfId="70"/>
    <cellStyle name="常规 4 3" xfId="71"/>
    <cellStyle name="常规 5" xfId="72"/>
    <cellStyle name="常规 7" xfId="73"/>
    <cellStyle name="常规 9" xfId="74"/>
    <cellStyle name="常规_Sheet1" xfId="75"/>
    <cellStyle name="常规 15" xfId="76"/>
    <cellStyle name="常规 16" xfId="77"/>
  </cellStyles>
  <tableStyles count="0" defaultTableStyle="TableStyleMedium9" defaultPivotStyle="PivotStyleLight16"/>
  <colors>
    <mruColors>
      <color rgb="0092D05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956</xdr:row>
      <xdr:rowOff>0</xdr:rowOff>
    </xdr:from>
    <xdr:to>
      <xdr:col>2</xdr:col>
      <xdr:colOff>274320</xdr:colOff>
      <xdr:row>957</xdr:row>
      <xdr:rowOff>224155</xdr:rowOff>
    </xdr:to>
    <xdr:sp>
      <xdr:nvSpPr>
        <xdr:cNvPr id="2" name="AutoShape 27" descr="报表底图"/>
        <xdr:cNvSpPr>
          <a:spLocks noChangeAspect="1" noChangeArrowheads="1"/>
        </xdr:cNvSpPr>
      </xdr:nvSpPr>
      <xdr:spPr>
        <a:xfrm>
          <a:off x="1428115" y="506538230"/>
          <a:ext cx="274320" cy="6305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956</xdr:row>
      <xdr:rowOff>0</xdr:rowOff>
    </xdr:from>
    <xdr:to>
      <xdr:col>2</xdr:col>
      <xdr:colOff>274320</xdr:colOff>
      <xdr:row>957</xdr:row>
      <xdr:rowOff>254635</xdr:rowOff>
    </xdr:to>
    <xdr:sp>
      <xdr:nvSpPr>
        <xdr:cNvPr id="3" name="AutoShape 28" descr="报表底图"/>
        <xdr:cNvSpPr>
          <a:spLocks noChangeAspect="1" noChangeArrowheads="1"/>
        </xdr:cNvSpPr>
      </xdr:nvSpPr>
      <xdr:spPr>
        <a:xfrm>
          <a:off x="1428115" y="506538230"/>
          <a:ext cx="274320" cy="6610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956</xdr:row>
      <xdr:rowOff>0</xdr:rowOff>
    </xdr:from>
    <xdr:to>
      <xdr:col>2</xdr:col>
      <xdr:colOff>274320</xdr:colOff>
      <xdr:row>957</xdr:row>
      <xdr:rowOff>254635</xdr:rowOff>
    </xdr:to>
    <xdr:sp>
      <xdr:nvSpPr>
        <xdr:cNvPr id="4" name="AutoShape 29" descr="报表底图"/>
        <xdr:cNvSpPr>
          <a:spLocks noChangeAspect="1" noChangeArrowheads="1"/>
        </xdr:cNvSpPr>
      </xdr:nvSpPr>
      <xdr:spPr>
        <a:xfrm>
          <a:off x="1428115" y="506538230"/>
          <a:ext cx="274320" cy="6610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956</xdr:row>
      <xdr:rowOff>0</xdr:rowOff>
    </xdr:from>
    <xdr:to>
      <xdr:col>2</xdr:col>
      <xdr:colOff>274320</xdr:colOff>
      <xdr:row>957</xdr:row>
      <xdr:rowOff>254635</xdr:rowOff>
    </xdr:to>
    <xdr:sp>
      <xdr:nvSpPr>
        <xdr:cNvPr id="5" name="AutoShape 30" descr="报表底图"/>
        <xdr:cNvSpPr>
          <a:spLocks noChangeAspect="1" noChangeArrowheads="1"/>
        </xdr:cNvSpPr>
      </xdr:nvSpPr>
      <xdr:spPr>
        <a:xfrm>
          <a:off x="1428115" y="506538230"/>
          <a:ext cx="274320" cy="6610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956</xdr:row>
      <xdr:rowOff>0</xdr:rowOff>
    </xdr:from>
    <xdr:to>
      <xdr:col>2</xdr:col>
      <xdr:colOff>274320</xdr:colOff>
      <xdr:row>957</xdr:row>
      <xdr:rowOff>254635</xdr:rowOff>
    </xdr:to>
    <xdr:sp>
      <xdr:nvSpPr>
        <xdr:cNvPr id="6" name="AutoShape 31" descr="报表底图"/>
        <xdr:cNvSpPr>
          <a:spLocks noChangeAspect="1" noChangeArrowheads="1"/>
        </xdr:cNvSpPr>
      </xdr:nvSpPr>
      <xdr:spPr>
        <a:xfrm>
          <a:off x="1428115" y="506538230"/>
          <a:ext cx="274320" cy="6610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956</xdr:row>
      <xdr:rowOff>0</xdr:rowOff>
    </xdr:from>
    <xdr:to>
      <xdr:col>2</xdr:col>
      <xdr:colOff>274320</xdr:colOff>
      <xdr:row>957</xdr:row>
      <xdr:rowOff>254635</xdr:rowOff>
    </xdr:to>
    <xdr:sp>
      <xdr:nvSpPr>
        <xdr:cNvPr id="7" name="AutoShape 32" descr="报表底图"/>
        <xdr:cNvSpPr>
          <a:spLocks noChangeAspect="1" noChangeArrowheads="1"/>
        </xdr:cNvSpPr>
      </xdr:nvSpPr>
      <xdr:spPr>
        <a:xfrm>
          <a:off x="1428115" y="506538230"/>
          <a:ext cx="274320" cy="6610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956</xdr:row>
      <xdr:rowOff>0</xdr:rowOff>
    </xdr:from>
    <xdr:to>
      <xdr:col>2</xdr:col>
      <xdr:colOff>274320</xdr:colOff>
      <xdr:row>957</xdr:row>
      <xdr:rowOff>254635</xdr:rowOff>
    </xdr:to>
    <xdr:sp>
      <xdr:nvSpPr>
        <xdr:cNvPr id="8" name="AutoShape 33" descr="报表底图"/>
        <xdr:cNvSpPr>
          <a:spLocks noChangeAspect="1" noChangeArrowheads="1"/>
        </xdr:cNvSpPr>
      </xdr:nvSpPr>
      <xdr:spPr>
        <a:xfrm>
          <a:off x="1428115" y="506538230"/>
          <a:ext cx="274320" cy="6610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956</xdr:row>
      <xdr:rowOff>0</xdr:rowOff>
    </xdr:from>
    <xdr:to>
      <xdr:col>2</xdr:col>
      <xdr:colOff>274320</xdr:colOff>
      <xdr:row>957</xdr:row>
      <xdr:rowOff>254635</xdr:rowOff>
    </xdr:to>
    <xdr:sp>
      <xdr:nvSpPr>
        <xdr:cNvPr id="9" name="AutoShape 34" descr="报表底图"/>
        <xdr:cNvSpPr>
          <a:spLocks noChangeAspect="1" noChangeArrowheads="1"/>
        </xdr:cNvSpPr>
      </xdr:nvSpPr>
      <xdr:spPr>
        <a:xfrm>
          <a:off x="1428115" y="506538230"/>
          <a:ext cx="274320" cy="6610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956</xdr:row>
      <xdr:rowOff>0</xdr:rowOff>
    </xdr:from>
    <xdr:to>
      <xdr:col>2</xdr:col>
      <xdr:colOff>274320</xdr:colOff>
      <xdr:row>957</xdr:row>
      <xdr:rowOff>224155</xdr:rowOff>
    </xdr:to>
    <xdr:sp>
      <xdr:nvSpPr>
        <xdr:cNvPr id="10" name="AutoShape 35" descr="报表底图"/>
        <xdr:cNvSpPr>
          <a:spLocks noChangeAspect="1" noChangeArrowheads="1"/>
        </xdr:cNvSpPr>
      </xdr:nvSpPr>
      <xdr:spPr>
        <a:xfrm>
          <a:off x="1428115" y="506538230"/>
          <a:ext cx="274320" cy="6305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956</xdr:row>
      <xdr:rowOff>0</xdr:rowOff>
    </xdr:from>
    <xdr:to>
      <xdr:col>2</xdr:col>
      <xdr:colOff>274320</xdr:colOff>
      <xdr:row>957</xdr:row>
      <xdr:rowOff>224155</xdr:rowOff>
    </xdr:to>
    <xdr:sp>
      <xdr:nvSpPr>
        <xdr:cNvPr id="11" name="AutoShape 36" descr="报表底图"/>
        <xdr:cNvSpPr>
          <a:spLocks noChangeAspect="1" noChangeArrowheads="1"/>
        </xdr:cNvSpPr>
      </xdr:nvSpPr>
      <xdr:spPr>
        <a:xfrm>
          <a:off x="1428115" y="506538230"/>
          <a:ext cx="274320" cy="6305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956</xdr:row>
      <xdr:rowOff>0</xdr:rowOff>
    </xdr:from>
    <xdr:to>
      <xdr:col>2</xdr:col>
      <xdr:colOff>274320</xdr:colOff>
      <xdr:row>957</xdr:row>
      <xdr:rowOff>224155</xdr:rowOff>
    </xdr:to>
    <xdr:sp>
      <xdr:nvSpPr>
        <xdr:cNvPr id="12" name="AutoShape 37" descr="报表底图"/>
        <xdr:cNvSpPr>
          <a:spLocks noChangeAspect="1" noChangeArrowheads="1"/>
        </xdr:cNvSpPr>
      </xdr:nvSpPr>
      <xdr:spPr>
        <a:xfrm>
          <a:off x="1428115" y="506538230"/>
          <a:ext cx="274320" cy="6305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956</xdr:row>
      <xdr:rowOff>0</xdr:rowOff>
    </xdr:from>
    <xdr:to>
      <xdr:col>2</xdr:col>
      <xdr:colOff>274320</xdr:colOff>
      <xdr:row>957</xdr:row>
      <xdr:rowOff>224155</xdr:rowOff>
    </xdr:to>
    <xdr:sp>
      <xdr:nvSpPr>
        <xdr:cNvPr id="13" name="AutoShape 38" descr="报表底图"/>
        <xdr:cNvSpPr>
          <a:spLocks noChangeAspect="1" noChangeArrowheads="1"/>
        </xdr:cNvSpPr>
      </xdr:nvSpPr>
      <xdr:spPr>
        <a:xfrm>
          <a:off x="1428115" y="506538230"/>
          <a:ext cx="274320" cy="6305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956</xdr:row>
      <xdr:rowOff>0</xdr:rowOff>
    </xdr:from>
    <xdr:to>
      <xdr:col>2</xdr:col>
      <xdr:colOff>274320</xdr:colOff>
      <xdr:row>957</xdr:row>
      <xdr:rowOff>224155</xdr:rowOff>
    </xdr:to>
    <xdr:sp>
      <xdr:nvSpPr>
        <xdr:cNvPr id="14" name="AutoShape 39" descr="报表底图"/>
        <xdr:cNvSpPr>
          <a:spLocks noChangeAspect="1" noChangeArrowheads="1"/>
        </xdr:cNvSpPr>
      </xdr:nvSpPr>
      <xdr:spPr>
        <a:xfrm>
          <a:off x="1428115" y="506538230"/>
          <a:ext cx="274320" cy="6305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956</xdr:row>
      <xdr:rowOff>0</xdr:rowOff>
    </xdr:from>
    <xdr:to>
      <xdr:col>2</xdr:col>
      <xdr:colOff>274320</xdr:colOff>
      <xdr:row>957</xdr:row>
      <xdr:rowOff>224155</xdr:rowOff>
    </xdr:to>
    <xdr:sp>
      <xdr:nvSpPr>
        <xdr:cNvPr id="15" name="AutoShape 40" descr="报表底图"/>
        <xdr:cNvSpPr>
          <a:spLocks noChangeAspect="1" noChangeArrowheads="1"/>
        </xdr:cNvSpPr>
      </xdr:nvSpPr>
      <xdr:spPr>
        <a:xfrm>
          <a:off x="1428115" y="506538230"/>
          <a:ext cx="274320" cy="6305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956</xdr:row>
      <xdr:rowOff>0</xdr:rowOff>
    </xdr:from>
    <xdr:to>
      <xdr:col>2</xdr:col>
      <xdr:colOff>274320</xdr:colOff>
      <xdr:row>957</xdr:row>
      <xdr:rowOff>254635</xdr:rowOff>
    </xdr:to>
    <xdr:sp>
      <xdr:nvSpPr>
        <xdr:cNvPr id="16" name="AutoShape 41" descr="报表底图"/>
        <xdr:cNvSpPr>
          <a:spLocks noChangeAspect="1" noChangeArrowheads="1"/>
        </xdr:cNvSpPr>
      </xdr:nvSpPr>
      <xdr:spPr>
        <a:xfrm>
          <a:off x="1428115" y="506538230"/>
          <a:ext cx="274320" cy="6610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956</xdr:row>
      <xdr:rowOff>0</xdr:rowOff>
    </xdr:from>
    <xdr:to>
      <xdr:col>2</xdr:col>
      <xdr:colOff>274320</xdr:colOff>
      <xdr:row>957</xdr:row>
      <xdr:rowOff>254635</xdr:rowOff>
    </xdr:to>
    <xdr:sp>
      <xdr:nvSpPr>
        <xdr:cNvPr id="17" name="AutoShape 42" descr="报表底图"/>
        <xdr:cNvSpPr>
          <a:spLocks noChangeAspect="1" noChangeArrowheads="1"/>
        </xdr:cNvSpPr>
      </xdr:nvSpPr>
      <xdr:spPr>
        <a:xfrm>
          <a:off x="1428115" y="506538230"/>
          <a:ext cx="274320" cy="6610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956</xdr:row>
      <xdr:rowOff>0</xdr:rowOff>
    </xdr:from>
    <xdr:to>
      <xdr:col>2</xdr:col>
      <xdr:colOff>274320</xdr:colOff>
      <xdr:row>957</xdr:row>
      <xdr:rowOff>254635</xdr:rowOff>
    </xdr:to>
    <xdr:sp>
      <xdr:nvSpPr>
        <xdr:cNvPr id="18" name="AutoShape 43" descr="报表底图"/>
        <xdr:cNvSpPr>
          <a:spLocks noChangeAspect="1" noChangeArrowheads="1"/>
        </xdr:cNvSpPr>
      </xdr:nvSpPr>
      <xdr:spPr>
        <a:xfrm>
          <a:off x="1428115" y="506538230"/>
          <a:ext cx="274320" cy="6610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956</xdr:row>
      <xdr:rowOff>0</xdr:rowOff>
    </xdr:from>
    <xdr:to>
      <xdr:col>2</xdr:col>
      <xdr:colOff>274320</xdr:colOff>
      <xdr:row>957</xdr:row>
      <xdr:rowOff>254635</xdr:rowOff>
    </xdr:to>
    <xdr:sp>
      <xdr:nvSpPr>
        <xdr:cNvPr id="19" name="AutoShape 44" descr="报表底图"/>
        <xdr:cNvSpPr>
          <a:spLocks noChangeAspect="1" noChangeArrowheads="1"/>
        </xdr:cNvSpPr>
      </xdr:nvSpPr>
      <xdr:spPr>
        <a:xfrm>
          <a:off x="1428115" y="506538230"/>
          <a:ext cx="274320" cy="6610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956</xdr:row>
      <xdr:rowOff>0</xdr:rowOff>
    </xdr:from>
    <xdr:to>
      <xdr:col>2</xdr:col>
      <xdr:colOff>274320</xdr:colOff>
      <xdr:row>957</xdr:row>
      <xdr:rowOff>254635</xdr:rowOff>
    </xdr:to>
    <xdr:sp>
      <xdr:nvSpPr>
        <xdr:cNvPr id="20" name="AutoShape 45" descr="报表底图"/>
        <xdr:cNvSpPr>
          <a:spLocks noChangeAspect="1" noChangeArrowheads="1"/>
        </xdr:cNvSpPr>
      </xdr:nvSpPr>
      <xdr:spPr>
        <a:xfrm>
          <a:off x="1428115" y="506538230"/>
          <a:ext cx="274320" cy="6610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956</xdr:row>
      <xdr:rowOff>0</xdr:rowOff>
    </xdr:from>
    <xdr:to>
      <xdr:col>2</xdr:col>
      <xdr:colOff>274320</xdr:colOff>
      <xdr:row>957</xdr:row>
      <xdr:rowOff>254635</xdr:rowOff>
    </xdr:to>
    <xdr:sp>
      <xdr:nvSpPr>
        <xdr:cNvPr id="21" name="AutoShape 46" descr="报表底图"/>
        <xdr:cNvSpPr>
          <a:spLocks noChangeAspect="1" noChangeArrowheads="1"/>
        </xdr:cNvSpPr>
      </xdr:nvSpPr>
      <xdr:spPr>
        <a:xfrm>
          <a:off x="1428115" y="506538230"/>
          <a:ext cx="274320" cy="6610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956</xdr:row>
      <xdr:rowOff>0</xdr:rowOff>
    </xdr:from>
    <xdr:to>
      <xdr:col>2</xdr:col>
      <xdr:colOff>274320</xdr:colOff>
      <xdr:row>957</xdr:row>
      <xdr:rowOff>254635</xdr:rowOff>
    </xdr:to>
    <xdr:sp>
      <xdr:nvSpPr>
        <xdr:cNvPr id="22" name="AutoShape 47" descr="报表底图"/>
        <xdr:cNvSpPr>
          <a:spLocks noChangeAspect="1" noChangeArrowheads="1"/>
        </xdr:cNvSpPr>
      </xdr:nvSpPr>
      <xdr:spPr>
        <a:xfrm>
          <a:off x="1428115" y="506538230"/>
          <a:ext cx="274320" cy="6610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956</xdr:row>
      <xdr:rowOff>0</xdr:rowOff>
    </xdr:from>
    <xdr:to>
      <xdr:col>2</xdr:col>
      <xdr:colOff>274320</xdr:colOff>
      <xdr:row>957</xdr:row>
      <xdr:rowOff>224155</xdr:rowOff>
    </xdr:to>
    <xdr:sp>
      <xdr:nvSpPr>
        <xdr:cNvPr id="23" name="AutoShape 48" descr="报表底图"/>
        <xdr:cNvSpPr>
          <a:spLocks noChangeAspect="1" noChangeArrowheads="1"/>
        </xdr:cNvSpPr>
      </xdr:nvSpPr>
      <xdr:spPr>
        <a:xfrm>
          <a:off x="1428115" y="506538230"/>
          <a:ext cx="274320" cy="6305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956</xdr:row>
      <xdr:rowOff>0</xdr:rowOff>
    </xdr:from>
    <xdr:to>
      <xdr:col>2</xdr:col>
      <xdr:colOff>274320</xdr:colOff>
      <xdr:row>957</xdr:row>
      <xdr:rowOff>224155</xdr:rowOff>
    </xdr:to>
    <xdr:sp>
      <xdr:nvSpPr>
        <xdr:cNvPr id="24" name="AutoShape 49" descr="报表底图"/>
        <xdr:cNvSpPr>
          <a:spLocks noChangeAspect="1" noChangeArrowheads="1"/>
        </xdr:cNvSpPr>
      </xdr:nvSpPr>
      <xdr:spPr>
        <a:xfrm>
          <a:off x="1428115" y="506538230"/>
          <a:ext cx="274320" cy="6305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956</xdr:row>
      <xdr:rowOff>0</xdr:rowOff>
    </xdr:from>
    <xdr:to>
      <xdr:col>2</xdr:col>
      <xdr:colOff>274320</xdr:colOff>
      <xdr:row>957</xdr:row>
      <xdr:rowOff>224155</xdr:rowOff>
    </xdr:to>
    <xdr:sp>
      <xdr:nvSpPr>
        <xdr:cNvPr id="25" name="AutoShape 50" descr="报表底图"/>
        <xdr:cNvSpPr>
          <a:spLocks noChangeAspect="1" noChangeArrowheads="1"/>
        </xdr:cNvSpPr>
      </xdr:nvSpPr>
      <xdr:spPr>
        <a:xfrm>
          <a:off x="1428115" y="506538230"/>
          <a:ext cx="274320" cy="6305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956</xdr:row>
      <xdr:rowOff>0</xdr:rowOff>
    </xdr:from>
    <xdr:to>
      <xdr:col>2</xdr:col>
      <xdr:colOff>274320</xdr:colOff>
      <xdr:row>957</xdr:row>
      <xdr:rowOff>224155</xdr:rowOff>
    </xdr:to>
    <xdr:sp>
      <xdr:nvSpPr>
        <xdr:cNvPr id="26" name="AutoShape 51" descr="报表底图"/>
        <xdr:cNvSpPr>
          <a:spLocks noChangeAspect="1" noChangeArrowheads="1"/>
        </xdr:cNvSpPr>
      </xdr:nvSpPr>
      <xdr:spPr>
        <a:xfrm>
          <a:off x="1428115" y="506538230"/>
          <a:ext cx="274320" cy="6305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956</xdr:row>
      <xdr:rowOff>0</xdr:rowOff>
    </xdr:from>
    <xdr:to>
      <xdr:col>2</xdr:col>
      <xdr:colOff>274320</xdr:colOff>
      <xdr:row>957</xdr:row>
      <xdr:rowOff>224155</xdr:rowOff>
    </xdr:to>
    <xdr:sp>
      <xdr:nvSpPr>
        <xdr:cNvPr id="27" name="AutoShape 52" descr="报表底图"/>
        <xdr:cNvSpPr>
          <a:spLocks noChangeAspect="1" noChangeArrowheads="1"/>
        </xdr:cNvSpPr>
      </xdr:nvSpPr>
      <xdr:spPr>
        <a:xfrm>
          <a:off x="1428115" y="506538230"/>
          <a:ext cx="274320" cy="6305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956</xdr:row>
      <xdr:rowOff>0</xdr:rowOff>
    </xdr:from>
    <xdr:to>
      <xdr:col>2</xdr:col>
      <xdr:colOff>274320</xdr:colOff>
      <xdr:row>957</xdr:row>
      <xdr:rowOff>224155</xdr:rowOff>
    </xdr:to>
    <xdr:sp>
      <xdr:nvSpPr>
        <xdr:cNvPr id="28" name="Image1" descr="报表底图"/>
        <xdr:cNvSpPr>
          <a:spLocks noChangeAspect="1" noChangeArrowheads="1"/>
        </xdr:cNvSpPr>
      </xdr:nvSpPr>
      <xdr:spPr>
        <a:xfrm>
          <a:off x="1428115" y="506538230"/>
          <a:ext cx="274320" cy="6305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956</xdr:row>
      <xdr:rowOff>0</xdr:rowOff>
    </xdr:from>
    <xdr:to>
      <xdr:col>2</xdr:col>
      <xdr:colOff>274320</xdr:colOff>
      <xdr:row>957</xdr:row>
      <xdr:rowOff>254635</xdr:rowOff>
    </xdr:to>
    <xdr:sp>
      <xdr:nvSpPr>
        <xdr:cNvPr id="29" name="Image1" descr="报表底图"/>
        <xdr:cNvSpPr>
          <a:spLocks noChangeAspect="1" noChangeArrowheads="1"/>
        </xdr:cNvSpPr>
      </xdr:nvSpPr>
      <xdr:spPr>
        <a:xfrm>
          <a:off x="1428115" y="506538230"/>
          <a:ext cx="274320" cy="6610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956</xdr:row>
      <xdr:rowOff>0</xdr:rowOff>
    </xdr:from>
    <xdr:to>
      <xdr:col>2</xdr:col>
      <xdr:colOff>274320</xdr:colOff>
      <xdr:row>957</xdr:row>
      <xdr:rowOff>254635</xdr:rowOff>
    </xdr:to>
    <xdr:sp>
      <xdr:nvSpPr>
        <xdr:cNvPr id="30" name="Image1" descr="报表底图"/>
        <xdr:cNvSpPr>
          <a:spLocks noChangeAspect="1" noChangeArrowheads="1"/>
        </xdr:cNvSpPr>
      </xdr:nvSpPr>
      <xdr:spPr>
        <a:xfrm>
          <a:off x="1428115" y="506538230"/>
          <a:ext cx="274320" cy="6610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956</xdr:row>
      <xdr:rowOff>0</xdr:rowOff>
    </xdr:from>
    <xdr:to>
      <xdr:col>2</xdr:col>
      <xdr:colOff>274320</xdr:colOff>
      <xdr:row>957</xdr:row>
      <xdr:rowOff>254635</xdr:rowOff>
    </xdr:to>
    <xdr:sp>
      <xdr:nvSpPr>
        <xdr:cNvPr id="31" name="Image1" descr="报表底图"/>
        <xdr:cNvSpPr>
          <a:spLocks noChangeAspect="1" noChangeArrowheads="1"/>
        </xdr:cNvSpPr>
      </xdr:nvSpPr>
      <xdr:spPr>
        <a:xfrm>
          <a:off x="1428115" y="506538230"/>
          <a:ext cx="274320" cy="6610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956</xdr:row>
      <xdr:rowOff>0</xdr:rowOff>
    </xdr:from>
    <xdr:to>
      <xdr:col>2</xdr:col>
      <xdr:colOff>274320</xdr:colOff>
      <xdr:row>957</xdr:row>
      <xdr:rowOff>254635</xdr:rowOff>
    </xdr:to>
    <xdr:sp>
      <xdr:nvSpPr>
        <xdr:cNvPr id="32" name="Image1" descr="报表底图"/>
        <xdr:cNvSpPr>
          <a:spLocks noChangeAspect="1" noChangeArrowheads="1"/>
        </xdr:cNvSpPr>
      </xdr:nvSpPr>
      <xdr:spPr>
        <a:xfrm>
          <a:off x="1428115" y="506538230"/>
          <a:ext cx="274320" cy="6610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956</xdr:row>
      <xdr:rowOff>0</xdr:rowOff>
    </xdr:from>
    <xdr:to>
      <xdr:col>2</xdr:col>
      <xdr:colOff>274320</xdr:colOff>
      <xdr:row>957</xdr:row>
      <xdr:rowOff>254635</xdr:rowOff>
    </xdr:to>
    <xdr:sp>
      <xdr:nvSpPr>
        <xdr:cNvPr id="33" name="Image1" descr="报表底图"/>
        <xdr:cNvSpPr>
          <a:spLocks noChangeAspect="1" noChangeArrowheads="1"/>
        </xdr:cNvSpPr>
      </xdr:nvSpPr>
      <xdr:spPr>
        <a:xfrm>
          <a:off x="1428115" y="506538230"/>
          <a:ext cx="274320" cy="6610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956</xdr:row>
      <xdr:rowOff>0</xdr:rowOff>
    </xdr:from>
    <xdr:to>
      <xdr:col>2</xdr:col>
      <xdr:colOff>274320</xdr:colOff>
      <xdr:row>957</xdr:row>
      <xdr:rowOff>254635</xdr:rowOff>
    </xdr:to>
    <xdr:sp>
      <xdr:nvSpPr>
        <xdr:cNvPr id="34" name="Image1" descr="报表底图"/>
        <xdr:cNvSpPr>
          <a:spLocks noChangeAspect="1" noChangeArrowheads="1"/>
        </xdr:cNvSpPr>
      </xdr:nvSpPr>
      <xdr:spPr>
        <a:xfrm>
          <a:off x="1428115" y="506538230"/>
          <a:ext cx="274320" cy="6610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956</xdr:row>
      <xdr:rowOff>0</xdr:rowOff>
    </xdr:from>
    <xdr:to>
      <xdr:col>2</xdr:col>
      <xdr:colOff>274320</xdr:colOff>
      <xdr:row>957</xdr:row>
      <xdr:rowOff>254635</xdr:rowOff>
    </xdr:to>
    <xdr:sp>
      <xdr:nvSpPr>
        <xdr:cNvPr id="35" name="Image1" descr="报表底图"/>
        <xdr:cNvSpPr>
          <a:spLocks noChangeAspect="1" noChangeArrowheads="1"/>
        </xdr:cNvSpPr>
      </xdr:nvSpPr>
      <xdr:spPr>
        <a:xfrm>
          <a:off x="1428115" y="506538230"/>
          <a:ext cx="274320" cy="6610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956</xdr:row>
      <xdr:rowOff>0</xdr:rowOff>
    </xdr:from>
    <xdr:to>
      <xdr:col>2</xdr:col>
      <xdr:colOff>274320</xdr:colOff>
      <xdr:row>957</xdr:row>
      <xdr:rowOff>224155</xdr:rowOff>
    </xdr:to>
    <xdr:sp>
      <xdr:nvSpPr>
        <xdr:cNvPr id="36" name="Image1" descr="报表底图"/>
        <xdr:cNvSpPr>
          <a:spLocks noChangeAspect="1" noChangeArrowheads="1"/>
        </xdr:cNvSpPr>
      </xdr:nvSpPr>
      <xdr:spPr>
        <a:xfrm>
          <a:off x="1428115" y="506538230"/>
          <a:ext cx="274320" cy="6305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956</xdr:row>
      <xdr:rowOff>0</xdr:rowOff>
    </xdr:from>
    <xdr:to>
      <xdr:col>2</xdr:col>
      <xdr:colOff>274320</xdr:colOff>
      <xdr:row>957</xdr:row>
      <xdr:rowOff>224155</xdr:rowOff>
    </xdr:to>
    <xdr:sp>
      <xdr:nvSpPr>
        <xdr:cNvPr id="37" name="Image1" descr="报表底图"/>
        <xdr:cNvSpPr>
          <a:spLocks noChangeAspect="1" noChangeArrowheads="1"/>
        </xdr:cNvSpPr>
      </xdr:nvSpPr>
      <xdr:spPr>
        <a:xfrm>
          <a:off x="1428115" y="506538230"/>
          <a:ext cx="274320" cy="6305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956</xdr:row>
      <xdr:rowOff>0</xdr:rowOff>
    </xdr:from>
    <xdr:to>
      <xdr:col>2</xdr:col>
      <xdr:colOff>274320</xdr:colOff>
      <xdr:row>957</xdr:row>
      <xdr:rowOff>224155</xdr:rowOff>
    </xdr:to>
    <xdr:sp>
      <xdr:nvSpPr>
        <xdr:cNvPr id="38" name="Image1" descr="报表底图"/>
        <xdr:cNvSpPr>
          <a:spLocks noChangeAspect="1" noChangeArrowheads="1"/>
        </xdr:cNvSpPr>
      </xdr:nvSpPr>
      <xdr:spPr>
        <a:xfrm>
          <a:off x="1428115" y="506538230"/>
          <a:ext cx="274320" cy="6305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956</xdr:row>
      <xdr:rowOff>0</xdr:rowOff>
    </xdr:from>
    <xdr:to>
      <xdr:col>2</xdr:col>
      <xdr:colOff>274320</xdr:colOff>
      <xdr:row>957</xdr:row>
      <xdr:rowOff>224155</xdr:rowOff>
    </xdr:to>
    <xdr:sp>
      <xdr:nvSpPr>
        <xdr:cNvPr id="39" name="Image1" descr="报表底图"/>
        <xdr:cNvSpPr>
          <a:spLocks noChangeAspect="1" noChangeArrowheads="1"/>
        </xdr:cNvSpPr>
      </xdr:nvSpPr>
      <xdr:spPr>
        <a:xfrm>
          <a:off x="1428115" y="506538230"/>
          <a:ext cx="274320" cy="6305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956</xdr:row>
      <xdr:rowOff>0</xdr:rowOff>
    </xdr:from>
    <xdr:to>
      <xdr:col>2</xdr:col>
      <xdr:colOff>274320</xdr:colOff>
      <xdr:row>957</xdr:row>
      <xdr:rowOff>224155</xdr:rowOff>
    </xdr:to>
    <xdr:sp>
      <xdr:nvSpPr>
        <xdr:cNvPr id="40" name="Image1" descr="报表底图"/>
        <xdr:cNvSpPr>
          <a:spLocks noChangeAspect="1" noChangeArrowheads="1"/>
        </xdr:cNvSpPr>
      </xdr:nvSpPr>
      <xdr:spPr>
        <a:xfrm>
          <a:off x="1428115" y="506538230"/>
          <a:ext cx="274320" cy="6305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956</xdr:row>
      <xdr:rowOff>0</xdr:rowOff>
    </xdr:from>
    <xdr:to>
      <xdr:col>2</xdr:col>
      <xdr:colOff>274320</xdr:colOff>
      <xdr:row>957</xdr:row>
      <xdr:rowOff>224155</xdr:rowOff>
    </xdr:to>
    <xdr:sp>
      <xdr:nvSpPr>
        <xdr:cNvPr id="41" name="Image1" descr="报表底图"/>
        <xdr:cNvSpPr>
          <a:spLocks noChangeAspect="1" noChangeArrowheads="1"/>
        </xdr:cNvSpPr>
      </xdr:nvSpPr>
      <xdr:spPr>
        <a:xfrm>
          <a:off x="1428115" y="506538230"/>
          <a:ext cx="274320" cy="6305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956</xdr:row>
      <xdr:rowOff>0</xdr:rowOff>
    </xdr:from>
    <xdr:to>
      <xdr:col>2</xdr:col>
      <xdr:colOff>274320</xdr:colOff>
      <xdr:row>957</xdr:row>
      <xdr:rowOff>254635</xdr:rowOff>
    </xdr:to>
    <xdr:sp>
      <xdr:nvSpPr>
        <xdr:cNvPr id="42" name="Image1" descr="报表底图"/>
        <xdr:cNvSpPr>
          <a:spLocks noChangeAspect="1" noChangeArrowheads="1"/>
        </xdr:cNvSpPr>
      </xdr:nvSpPr>
      <xdr:spPr>
        <a:xfrm>
          <a:off x="1428115" y="506538230"/>
          <a:ext cx="274320" cy="6610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956</xdr:row>
      <xdr:rowOff>0</xdr:rowOff>
    </xdr:from>
    <xdr:to>
      <xdr:col>2</xdr:col>
      <xdr:colOff>274320</xdr:colOff>
      <xdr:row>957</xdr:row>
      <xdr:rowOff>254635</xdr:rowOff>
    </xdr:to>
    <xdr:sp>
      <xdr:nvSpPr>
        <xdr:cNvPr id="43" name="Image1" descr="报表底图"/>
        <xdr:cNvSpPr>
          <a:spLocks noChangeAspect="1" noChangeArrowheads="1"/>
        </xdr:cNvSpPr>
      </xdr:nvSpPr>
      <xdr:spPr>
        <a:xfrm>
          <a:off x="1428115" y="506538230"/>
          <a:ext cx="274320" cy="6610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956</xdr:row>
      <xdr:rowOff>0</xdr:rowOff>
    </xdr:from>
    <xdr:to>
      <xdr:col>2</xdr:col>
      <xdr:colOff>274320</xdr:colOff>
      <xdr:row>957</xdr:row>
      <xdr:rowOff>254635</xdr:rowOff>
    </xdr:to>
    <xdr:sp>
      <xdr:nvSpPr>
        <xdr:cNvPr id="44" name="Image1" descr="报表底图"/>
        <xdr:cNvSpPr>
          <a:spLocks noChangeAspect="1" noChangeArrowheads="1"/>
        </xdr:cNvSpPr>
      </xdr:nvSpPr>
      <xdr:spPr>
        <a:xfrm>
          <a:off x="1428115" y="506538230"/>
          <a:ext cx="274320" cy="6610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956</xdr:row>
      <xdr:rowOff>0</xdr:rowOff>
    </xdr:from>
    <xdr:to>
      <xdr:col>2</xdr:col>
      <xdr:colOff>274320</xdr:colOff>
      <xdr:row>957</xdr:row>
      <xdr:rowOff>254635</xdr:rowOff>
    </xdr:to>
    <xdr:sp>
      <xdr:nvSpPr>
        <xdr:cNvPr id="45" name="Image1" descr="报表底图"/>
        <xdr:cNvSpPr>
          <a:spLocks noChangeAspect="1" noChangeArrowheads="1"/>
        </xdr:cNvSpPr>
      </xdr:nvSpPr>
      <xdr:spPr>
        <a:xfrm>
          <a:off x="1428115" y="506538230"/>
          <a:ext cx="274320" cy="6610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956</xdr:row>
      <xdr:rowOff>0</xdr:rowOff>
    </xdr:from>
    <xdr:to>
      <xdr:col>2</xdr:col>
      <xdr:colOff>274320</xdr:colOff>
      <xdr:row>957</xdr:row>
      <xdr:rowOff>254635</xdr:rowOff>
    </xdr:to>
    <xdr:sp>
      <xdr:nvSpPr>
        <xdr:cNvPr id="46" name="Image1" descr="报表底图"/>
        <xdr:cNvSpPr>
          <a:spLocks noChangeAspect="1" noChangeArrowheads="1"/>
        </xdr:cNvSpPr>
      </xdr:nvSpPr>
      <xdr:spPr>
        <a:xfrm>
          <a:off x="1428115" y="506538230"/>
          <a:ext cx="274320" cy="6610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956</xdr:row>
      <xdr:rowOff>0</xdr:rowOff>
    </xdr:from>
    <xdr:to>
      <xdr:col>2</xdr:col>
      <xdr:colOff>274320</xdr:colOff>
      <xdr:row>957</xdr:row>
      <xdr:rowOff>254635</xdr:rowOff>
    </xdr:to>
    <xdr:sp>
      <xdr:nvSpPr>
        <xdr:cNvPr id="47" name="Image1" descr="报表底图"/>
        <xdr:cNvSpPr>
          <a:spLocks noChangeAspect="1" noChangeArrowheads="1"/>
        </xdr:cNvSpPr>
      </xdr:nvSpPr>
      <xdr:spPr>
        <a:xfrm>
          <a:off x="1428115" y="506538230"/>
          <a:ext cx="274320" cy="6610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956</xdr:row>
      <xdr:rowOff>0</xdr:rowOff>
    </xdr:from>
    <xdr:to>
      <xdr:col>2</xdr:col>
      <xdr:colOff>274320</xdr:colOff>
      <xdr:row>957</xdr:row>
      <xdr:rowOff>254635</xdr:rowOff>
    </xdr:to>
    <xdr:sp>
      <xdr:nvSpPr>
        <xdr:cNvPr id="48" name="Image1" descr="报表底图"/>
        <xdr:cNvSpPr>
          <a:spLocks noChangeAspect="1" noChangeArrowheads="1"/>
        </xdr:cNvSpPr>
      </xdr:nvSpPr>
      <xdr:spPr>
        <a:xfrm>
          <a:off x="1428115" y="506538230"/>
          <a:ext cx="274320" cy="6610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956</xdr:row>
      <xdr:rowOff>0</xdr:rowOff>
    </xdr:from>
    <xdr:to>
      <xdr:col>2</xdr:col>
      <xdr:colOff>274320</xdr:colOff>
      <xdr:row>957</xdr:row>
      <xdr:rowOff>224155</xdr:rowOff>
    </xdr:to>
    <xdr:sp>
      <xdr:nvSpPr>
        <xdr:cNvPr id="49" name="Image1" descr="报表底图"/>
        <xdr:cNvSpPr>
          <a:spLocks noChangeAspect="1" noChangeArrowheads="1"/>
        </xdr:cNvSpPr>
      </xdr:nvSpPr>
      <xdr:spPr>
        <a:xfrm>
          <a:off x="1428115" y="506538230"/>
          <a:ext cx="274320" cy="6305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956</xdr:row>
      <xdr:rowOff>0</xdr:rowOff>
    </xdr:from>
    <xdr:to>
      <xdr:col>2</xdr:col>
      <xdr:colOff>274320</xdr:colOff>
      <xdr:row>957</xdr:row>
      <xdr:rowOff>224155</xdr:rowOff>
    </xdr:to>
    <xdr:sp>
      <xdr:nvSpPr>
        <xdr:cNvPr id="50" name="Image1" descr="报表底图"/>
        <xdr:cNvSpPr>
          <a:spLocks noChangeAspect="1" noChangeArrowheads="1"/>
        </xdr:cNvSpPr>
      </xdr:nvSpPr>
      <xdr:spPr>
        <a:xfrm>
          <a:off x="1428115" y="506538230"/>
          <a:ext cx="274320" cy="6305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956</xdr:row>
      <xdr:rowOff>0</xdr:rowOff>
    </xdr:from>
    <xdr:to>
      <xdr:col>2</xdr:col>
      <xdr:colOff>274320</xdr:colOff>
      <xdr:row>957</xdr:row>
      <xdr:rowOff>224155</xdr:rowOff>
    </xdr:to>
    <xdr:sp>
      <xdr:nvSpPr>
        <xdr:cNvPr id="51" name="Image1" descr="报表底图"/>
        <xdr:cNvSpPr>
          <a:spLocks noChangeAspect="1" noChangeArrowheads="1"/>
        </xdr:cNvSpPr>
      </xdr:nvSpPr>
      <xdr:spPr>
        <a:xfrm>
          <a:off x="1428115" y="506538230"/>
          <a:ext cx="274320" cy="6305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956</xdr:row>
      <xdr:rowOff>0</xdr:rowOff>
    </xdr:from>
    <xdr:to>
      <xdr:col>2</xdr:col>
      <xdr:colOff>274320</xdr:colOff>
      <xdr:row>957</xdr:row>
      <xdr:rowOff>224155</xdr:rowOff>
    </xdr:to>
    <xdr:sp>
      <xdr:nvSpPr>
        <xdr:cNvPr id="52" name="Image1" descr="报表底图"/>
        <xdr:cNvSpPr>
          <a:spLocks noChangeAspect="1" noChangeArrowheads="1"/>
        </xdr:cNvSpPr>
      </xdr:nvSpPr>
      <xdr:spPr>
        <a:xfrm>
          <a:off x="1428115" y="506538230"/>
          <a:ext cx="274320" cy="6305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956</xdr:row>
      <xdr:rowOff>0</xdr:rowOff>
    </xdr:from>
    <xdr:to>
      <xdr:col>2</xdr:col>
      <xdr:colOff>274320</xdr:colOff>
      <xdr:row>957</xdr:row>
      <xdr:rowOff>224155</xdr:rowOff>
    </xdr:to>
    <xdr:sp>
      <xdr:nvSpPr>
        <xdr:cNvPr id="53" name="Image1" descr="报表底图"/>
        <xdr:cNvSpPr>
          <a:spLocks noChangeAspect="1" noChangeArrowheads="1"/>
        </xdr:cNvSpPr>
      </xdr:nvSpPr>
      <xdr:spPr>
        <a:xfrm>
          <a:off x="1428115" y="506538230"/>
          <a:ext cx="274320" cy="6305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737</xdr:row>
      <xdr:rowOff>0</xdr:rowOff>
    </xdr:from>
    <xdr:to>
      <xdr:col>2</xdr:col>
      <xdr:colOff>273050</xdr:colOff>
      <xdr:row>738</xdr:row>
      <xdr:rowOff>143510</xdr:rowOff>
    </xdr:to>
    <xdr:sp>
      <xdr:nvSpPr>
        <xdr:cNvPr id="54" name="AutoShape 27" descr="报表底图"/>
        <xdr:cNvSpPr>
          <a:spLocks noChangeAspect="1"/>
        </xdr:cNvSpPr>
      </xdr:nvSpPr>
      <xdr:spPr>
        <a:xfrm>
          <a:off x="1428115" y="403109430"/>
          <a:ext cx="273050" cy="486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737</xdr:row>
      <xdr:rowOff>0</xdr:rowOff>
    </xdr:from>
    <xdr:to>
      <xdr:col>2</xdr:col>
      <xdr:colOff>273050</xdr:colOff>
      <xdr:row>738</xdr:row>
      <xdr:rowOff>166370</xdr:rowOff>
    </xdr:to>
    <xdr:sp>
      <xdr:nvSpPr>
        <xdr:cNvPr id="55" name="AutoShape 28" descr="报表底图"/>
        <xdr:cNvSpPr>
          <a:spLocks noChangeAspect="1"/>
        </xdr:cNvSpPr>
      </xdr:nvSpPr>
      <xdr:spPr>
        <a:xfrm>
          <a:off x="1428115" y="403109430"/>
          <a:ext cx="273050" cy="509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737</xdr:row>
      <xdr:rowOff>0</xdr:rowOff>
    </xdr:from>
    <xdr:to>
      <xdr:col>2</xdr:col>
      <xdr:colOff>273050</xdr:colOff>
      <xdr:row>738</xdr:row>
      <xdr:rowOff>166370</xdr:rowOff>
    </xdr:to>
    <xdr:sp>
      <xdr:nvSpPr>
        <xdr:cNvPr id="56" name="AutoShape 29" descr="报表底图"/>
        <xdr:cNvSpPr>
          <a:spLocks noChangeAspect="1"/>
        </xdr:cNvSpPr>
      </xdr:nvSpPr>
      <xdr:spPr>
        <a:xfrm>
          <a:off x="1428115" y="403109430"/>
          <a:ext cx="273050" cy="509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737</xdr:row>
      <xdr:rowOff>0</xdr:rowOff>
    </xdr:from>
    <xdr:to>
      <xdr:col>2</xdr:col>
      <xdr:colOff>273050</xdr:colOff>
      <xdr:row>738</xdr:row>
      <xdr:rowOff>166370</xdr:rowOff>
    </xdr:to>
    <xdr:sp>
      <xdr:nvSpPr>
        <xdr:cNvPr id="57" name="AutoShape 30" descr="报表底图"/>
        <xdr:cNvSpPr>
          <a:spLocks noChangeAspect="1"/>
        </xdr:cNvSpPr>
      </xdr:nvSpPr>
      <xdr:spPr>
        <a:xfrm>
          <a:off x="1428115" y="403109430"/>
          <a:ext cx="273050" cy="509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737</xdr:row>
      <xdr:rowOff>0</xdr:rowOff>
    </xdr:from>
    <xdr:to>
      <xdr:col>2</xdr:col>
      <xdr:colOff>273050</xdr:colOff>
      <xdr:row>738</xdr:row>
      <xdr:rowOff>166370</xdr:rowOff>
    </xdr:to>
    <xdr:sp>
      <xdr:nvSpPr>
        <xdr:cNvPr id="58" name="AutoShape 31" descr="报表底图"/>
        <xdr:cNvSpPr>
          <a:spLocks noChangeAspect="1"/>
        </xdr:cNvSpPr>
      </xdr:nvSpPr>
      <xdr:spPr>
        <a:xfrm>
          <a:off x="1428115" y="403109430"/>
          <a:ext cx="273050" cy="509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737</xdr:row>
      <xdr:rowOff>0</xdr:rowOff>
    </xdr:from>
    <xdr:to>
      <xdr:col>2</xdr:col>
      <xdr:colOff>273050</xdr:colOff>
      <xdr:row>738</xdr:row>
      <xdr:rowOff>166370</xdr:rowOff>
    </xdr:to>
    <xdr:sp>
      <xdr:nvSpPr>
        <xdr:cNvPr id="59" name="AutoShape 32" descr="报表底图"/>
        <xdr:cNvSpPr>
          <a:spLocks noChangeAspect="1"/>
        </xdr:cNvSpPr>
      </xdr:nvSpPr>
      <xdr:spPr>
        <a:xfrm>
          <a:off x="1428115" y="403109430"/>
          <a:ext cx="273050" cy="509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737</xdr:row>
      <xdr:rowOff>0</xdr:rowOff>
    </xdr:from>
    <xdr:to>
      <xdr:col>2</xdr:col>
      <xdr:colOff>273050</xdr:colOff>
      <xdr:row>738</xdr:row>
      <xdr:rowOff>166370</xdr:rowOff>
    </xdr:to>
    <xdr:sp>
      <xdr:nvSpPr>
        <xdr:cNvPr id="60" name="AutoShape 33" descr="报表底图"/>
        <xdr:cNvSpPr>
          <a:spLocks noChangeAspect="1"/>
        </xdr:cNvSpPr>
      </xdr:nvSpPr>
      <xdr:spPr>
        <a:xfrm>
          <a:off x="1428115" y="403109430"/>
          <a:ext cx="273050" cy="509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737</xdr:row>
      <xdr:rowOff>0</xdr:rowOff>
    </xdr:from>
    <xdr:to>
      <xdr:col>2</xdr:col>
      <xdr:colOff>273050</xdr:colOff>
      <xdr:row>738</xdr:row>
      <xdr:rowOff>166370</xdr:rowOff>
    </xdr:to>
    <xdr:sp>
      <xdr:nvSpPr>
        <xdr:cNvPr id="61" name="AutoShape 34" descr="报表底图"/>
        <xdr:cNvSpPr>
          <a:spLocks noChangeAspect="1"/>
        </xdr:cNvSpPr>
      </xdr:nvSpPr>
      <xdr:spPr>
        <a:xfrm>
          <a:off x="1428115" y="403109430"/>
          <a:ext cx="273050" cy="509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737</xdr:row>
      <xdr:rowOff>0</xdr:rowOff>
    </xdr:from>
    <xdr:to>
      <xdr:col>2</xdr:col>
      <xdr:colOff>273050</xdr:colOff>
      <xdr:row>738</xdr:row>
      <xdr:rowOff>143510</xdr:rowOff>
    </xdr:to>
    <xdr:sp>
      <xdr:nvSpPr>
        <xdr:cNvPr id="62" name="AutoShape 35" descr="报表底图"/>
        <xdr:cNvSpPr>
          <a:spLocks noChangeAspect="1"/>
        </xdr:cNvSpPr>
      </xdr:nvSpPr>
      <xdr:spPr>
        <a:xfrm>
          <a:off x="1428115" y="403109430"/>
          <a:ext cx="273050" cy="486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737</xdr:row>
      <xdr:rowOff>0</xdr:rowOff>
    </xdr:from>
    <xdr:to>
      <xdr:col>2</xdr:col>
      <xdr:colOff>273050</xdr:colOff>
      <xdr:row>738</xdr:row>
      <xdr:rowOff>143510</xdr:rowOff>
    </xdr:to>
    <xdr:sp>
      <xdr:nvSpPr>
        <xdr:cNvPr id="63" name="AutoShape 36" descr="报表底图"/>
        <xdr:cNvSpPr>
          <a:spLocks noChangeAspect="1"/>
        </xdr:cNvSpPr>
      </xdr:nvSpPr>
      <xdr:spPr>
        <a:xfrm>
          <a:off x="1428115" y="403109430"/>
          <a:ext cx="273050" cy="486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737</xdr:row>
      <xdr:rowOff>0</xdr:rowOff>
    </xdr:from>
    <xdr:to>
      <xdr:col>2</xdr:col>
      <xdr:colOff>273050</xdr:colOff>
      <xdr:row>738</xdr:row>
      <xdr:rowOff>143510</xdr:rowOff>
    </xdr:to>
    <xdr:sp>
      <xdr:nvSpPr>
        <xdr:cNvPr id="64" name="AutoShape 37" descr="报表底图"/>
        <xdr:cNvSpPr>
          <a:spLocks noChangeAspect="1"/>
        </xdr:cNvSpPr>
      </xdr:nvSpPr>
      <xdr:spPr>
        <a:xfrm>
          <a:off x="1428115" y="403109430"/>
          <a:ext cx="273050" cy="486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737</xdr:row>
      <xdr:rowOff>0</xdr:rowOff>
    </xdr:from>
    <xdr:to>
      <xdr:col>2</xdr:col>
      <xdr:colOff>273050</xdr:colOff>
      <xdr:row>738</xdr:row>
      <xdr:rowOff>143510</xdr:rowOff>
    </xdr:to>
    <xdr:sp>
      <xdr:nvSpPr>
        <xdr:cNvPr id="65" name="AutoShape 38" descr="报表底图"/>
        <xdr:cNvSpPr>
          <a:spLocks noChangeAspect="1"/>
        </xdr:cNvSpPr>
      </xdr:nvSpPr>
      <xdr:spPr>
        <a:xfrm>
          <a:off x="1428115" y="403109430"/>
          <a:ext cx="273050" cy="486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737</xdr:row>
      <xdr:rowOff>0</xdr:rowOff>
    </xdr:from>
    <xdr:to>
      <xdr:col>2</xdr:col>
      <xdr:colOff>273050</xdr:colOff>
      <xdr:row>738</xdr:row>
      <xdr:rowOff>143510</xdr:rowOff>
    </xdr:to>
    <xdr:sp>
      <xdr:nvSpPr>
        <xdr:cNvPr id="66" name="AutoShape 39" descr="报表底图"/>
        <xdr:cNvSpPr>
          <a:spLocks noChangeAspect="1"/>
        </xdr:cNvSpPr>
      </xdr:nvSpPr>
      <xdr:spPr>
        <a:xfrm>
          <a:off x="1428115" y="403109430"/>
          <a:ext cx="273050" cy="486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737</xdr:row>
      <xdr:rowOff>0</xdr:rowOff>
    </xdr:from>
    <xdr:to>
      <xdr:col>2</xdr:col>
      <xdr:colOff>273050</xdr:colOff>
      <xdr:row>738</xdr:row>
      <xdr:rowOff>143510</xdr:rowOff>
    </xdr:to>
    <xdr:sp>
      <xdr:nvSpPr>
        <xdr:cNvPr id="67" name="AutoShape 40" descr="报表底图"/>
        <xdr:cNvSpPr>
          <a:spLocks noChangeAspect="1"/>
        </xdr:cNvSpPr>
      </xdr:nvSpPr>
      <xdr:spPr>
        <a:xfrm>
          <a:off x="1428115" y="403109430"/>
          <a:ext cx="273050" cy="486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737</xdr:row>
      <xdr:rowOff>0</xdr:rowOff>
    </xdr:from>
    <xdr:to>
      <xdr:col>2</xdr:col>
      <xdr:colOff>273050</xdr:colOff>
      <xdr:row>738</xdr:row>
      <xdr:rowOff>166370</xdr:rowOff>
    </xdr:to>
    <xdr:sp>
      <xdr:nvSpPr>
        <xdr:cNvPr id="68" name="AutoShape 41" descr="报表底图"/>
        <xdr:cNvSpPr>
          <a:spLocks noChangeAspect="1"/>
        </xdr:cNvSpPr>
      </xdr:nvSpPr>
      <xdr:spPr>
        <a:xfrm>
          <a:off x="1428115" y="403109430"/>
          <a:ext cx="273050" cy="509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737</xdr:row>
      <xdr:rowOff>0</xdr:rowOff>
    </xdr:from>
    <xdr:to>
      <xdr:col>2</xdr:col>
      <xdr:colOff>273050</xdr:colOff>
      <xdr:row>738</xdr:row>
      <xdr:rowOff>166370</xdr:rowOff>
    </xdr:to>
    <xdr:sp>
      <xdr:nvSpPr>
        <xdr:cNvPr id="69" name="AutoShape 42" descr="报表底图"/>
        <xdr:cNvSpPr>
          <a:spLocks noChangeAspect="1"/>
        </xdr:cNvSpPr>
      </xdr:nvSpPr>
      <xdr:spPr>
        <a:xfrm>
          <a:off x="1428115" y="403109430"/>
          <a:ext cx="273050" cy="509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737</xdr:row>
      <xdr:rowOff>0</xdr:rowOff>
    </xdr:from>
    <xdr:to>
      <xdr:col>2</xdr:col>
      <xdr:colOff>273050</xdr:colOff>
      <xdr:row>738</xdr:row>
      <xdr:rowOff>166370</xdr:rowOff>
    </xdr:to>
    <xdr:sp>
      <xdr:nvSpPr>
        <xdr:cNvPr id="70" name="AutoShape 43" descr="报表底图"/>
        <xdr:cNvSpPr>
          <a:spLocks noChangeAspect="1"/>
        </xdr:cNvSpPr>
      </xdr:nvSpPr>
      <xdr:spPr>
        <a:xfrm>
          <a:off x="1428115" y="403109430"/>
          <a:ext cx="273050" cy="509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737</xdr:row>
      <xdr:rowOff>0</xdr:rowOff>
    </xdr:from>
    <xdr:to>
      <xdr:col>2</xdr:col>
      <xdr:colOff>273050</xdr:colOff>
      <xdr:row>738</xdr:row>
      <xdr:rowOff>166370</xdr:rowOff>
    </xdr:to>
    <xdr:sp>
      <xdr:nvSpPr>
        <xdr:cNvPr id="71" name="AutoShape 44" descr="报表底图"/>
        <xdr:cNvSpPr>
          <a:spLocks noChangeAspect="1"/>
        </xdr:cNvSpPr>
      </xdr:nvSpPr>
      <xdr:spPr>
        <a:xfrm>
          <a:off x="1428115" y="403109430"/>
          <a:ext cx="273050" cy="509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737</xdr:row>
      <xdr:rowOff>0</xdr:rowOff>
    </xdr:from>
    <xdr:to>
      <xdr:col>2</xdr:col>
      <xdr:colOff>273050</xdr:colOff>
      <xdr:row>738</xdr:row>
      <xdr:rowOff>166370</xdr:rowOff>
    </xdr:to>
    <xdr:sp>
      <xdr:nvSpPr>
        <xdr:cNvPr id="72" name="AutoShape 45" descr="报表底图"/>
        <xdr:cNvSpPr>
          <a:spLocks noChangeAspect="1"/>
        </xdr:cNvSpPr>
      </xdr:nvSpPr>
      <xdr:spPr>
        <a:xfrm>
          <a:off x="1428115" y="403109430"/>
          <a:ext cx="273050" cy="509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737</xdr:row>
      <xdr:rowOff>0</xdr:rowOff>
    </xdr:from>
    <xdr:to>
      <xdr:col>2</xdr:col>
      <xdr:colOff>273050</xdr:colOff>
      <xdr:row>738</xdr:row>
      <xdr:rowOff>166370</xdr:rowOff>
    </xdr:to>
    <xdr:sp>
      <xdr:nvSpPr>
        <xdr:cNvPr id="73" name="AutoShape 46" descr="报表底图"/>
        <xdr:cNvSpPr>
          <a:spLocks noChangeAspect="1"/>
        </xdr:cNvSpPr>
      </xdr:nvSpPr>
      <xdr:spPr>
        <a:xfrm>
          <a:off x="1428115" y="403109430"/>
          <a:ext cx="273050" cy="509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737</xdr:row>
      <xdr:rowOff>0</xdr:rowOff>
    </xdr:from>
    <xdr:to>
      <xdr:col>2</xdr:col>
      <xdr:colOff>273050</xdr:colOff>
      <xdr:row>738</xdr:row>
      <xdr:rowOff>166370</xdr:rowOff>
    </xdr:to>
    <xdr:sp>
      <xdr:nvSpPr>
        <xdr:cNvPr id="74" name="AutoShape 47" descr="报表底图"/>
        <xdr:cNvSpPr>
          <a:spLocks noChangeAspect="1"/>
        </xdr:cNvSpPr>
      </xdr:nvSpPr>
      <xdr:spPr>
        <a:xfrm>
          <a:off x="1428115" y="403109430"/>
          <a:ext cx="273050" cy="509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737</xdr:row>
      <xdr:rowOff>0</xdr:rowOff>
    </xdr:from>
    <xdr:to>
      <xdr:col>2</xdr:col>
      <xdr:colOff>273050</xdr:colOff>
      <xdr:row>738</xdr:row>
      <xdr:rowOff>143510</xdr:rowOff>
    </xdr:to>
    <xdr:sp>
      <xdr:nvSpPr>
        <xdr:cNvPr id="75" name="AutoShape 48" descr="报表底图"/>
        <xdr:cNvSpPr>
          <a:spLocks noChangeAspect="1"/>
        </xdr:cNvSpPr>
      </xdr:nvSpPr>
      <xdr:spPr>
        <a:xfrm>
          <a:off x="1428115" y="403109430"/>
          <a:ext cx="273050" cy="486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737</xdr:row>
      <xdr:rowOff>0</xdr:rowOff>
    </xdr:from>
    <xdr:to>
      <xdr:col>2</xdr:col>
      <xdr:colOff>273050</xdr:colOff>
      <xdr:row>738</xdr:row>
      <xdr:rowOff>143510</xdr:rowOff>
    </xdr:to>
    <xdr:sp>
      <xdr:nvSpPr>
        <xdr:cNvPr id="76" name="AutoShape 49" descr="报表底图"/>
        <xdr:cNvSpPr>
          <a:spLocks noChangeAspect="1"/>
        </xdr:cNvSpPr>
      </xdr:nvSpPr>
      <xdr:spPr>
        <a:xfrm>
          <a:off x="1428115" y="403109430"/>
          <a:ext cx="273050" cy="486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737</xdr:row>
      <xdr:rowOff>0</xdr:rowOff>
    </xdr:from>
    <xdr:to>
      <xdr:col>2</xdr:col>
      <xdr:colOff>273050</xdr:colOff>
      <xdr:row>738</xdr:row>
      <xdr:rowOff>143510</xdr:rowOff>
    </xdr:to>
    <xdr:sp>
      <xdr:nvSpPr>
        <xdr:cNvPr id="77" name="AutoShape 50" descr="报表底图"/>
        <xdr:cNvSpPr>
          <a:spLocks noChangeAspect="1"/>
        </xdr:cNvSpPr>
      </xdr:nvSpPr>
      <xdr:spPr>
        <a:xfrm>
          <a:off x="1428115" y="403109430"/>
          <a:ext cx="273050" cy="486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737</xdr:row>
      <xdr:rowOff>0</xdr:rowOff>
    </xdr:from>
    <xdr:to>
      <xdr:col>2</xdr:col>
      <xdr:colOff>273050</xdr:colOff>
      <xdr:row>738</xdr:row>
      <xdr:rowOff>143510</xdr:rowOff>
    </xdr:to>
    <xdr:sp>
      <xdr:nvSpPr>
        <xdr:cNvPr id="78" name="AutoShape 51" descr="报表底图"/>
        <xdr:cNvSpPr>
          <a:spLocks noChangeAspect="1"/>
        </xdr:cNvSpPr>
      </xdr:nvSpPr>
      <xdr:spPr>
        <a:xfrm>
          <a:off x="1428115" y="403109430"/>
          <a:ext cx="273050" cy="486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737</xdr:row>
      <xdr:rowOff>0</xdr:rowOff>
    </xdr:from>
    <xdr:to>
      <xdr:col>2</xdr:col>
      <xdr:colOff>273050</xdr:colOff>
      <xdr:row>738</xdr:row>
      <xdr:rowOff>143510</xdr:rowOff>
    </xdr:to>
    <xdr:sp>
      <xdr:nvSpPr>
        <xdr:cNvPr id="79" name="AutoShape 52" descr="报表底图"/>
        <xdr:cNvSpPr>
          <a:spLocks noChangeAspect="1"/>
        </xdr:cNvSpPr>
      </xdr:nvSpPr>
      <xdr:spPr>
        <a:xfrm>
          <a:off x="1428115" y="403109430"/>
          <a:ext cx="273050" cy="486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737</xdr:row>
      <xdr:rowOff>0</xdr:rowOff>
    </xdr:from>
    <xdr:to>
      <xdr:col>2</xdr:col>
      <xdr:colOff>273050</xdr:colOff>
      <xdr:row>738</xdr:row>
      <xdr:rowOff>143510</xdr:rowOff>
    </xdr:to>
    <xdr:sp>
      <xdr:nvSpPr>
        <xdr:cNvPr id="80" name="Image1" descr="报表底图"/>
        <xdr:cNvSpPr>
          <a:spLocks noChangeAspect="1"/>
        </xdr:cNvSpPr>
      </xdr:nvSpPr>
      <xdr:spPr>
        <a:xfrm>
          <a:off x="1428115" y="403109430"/>
          <a:ext cx="273050" cy="486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737</xdr:row>
      <xdr:rowOff>0</xdr:rowOff>
    </xdr:from>
    <xdr:to>
      <xdr:col>2</xdr:col>
      <xdr:colOff>273050</xdr:colOff>
      <xdr:row>738</xdr:row>
      <xdr:rowOff>166370</xdr:rowOff>
    </xdr:to>
    <xdr:sp>
      <xdr:nvSpPr>
        <xdr:cNvPr id="81" name="Image1" descr="报表底图"/>
        <xdr:cNvSpPr>
          <a:spLocks noChangeAspect="1"/>
        </xdr:cNvSpPr>
      </xdr:nvSpPr>
      <xdr:spPr>
        <a:xfrm>
          <a:off x="1428115" y="403109430"/>
          <a:ext cx="273050" cy="509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737</xdr:row>
      <xdr:rowOff>0</xdr:rowOff>
    </xdr:from>
    <xdr:to>
      <xdr:col>2</xdr:col>
      <xdr:colOff>273050</xdr:colOff>
      <xdr:row>738</xdr:row>
      <xdr:rowOff>166370</xdr:rowOff>
    </xdr:to>
    <xdr:sp>
      <xdr:nvSpPr>
        <xdr:cNvPr id="82" name="Image1" descr="报表底图"/>
        <xdr:cNvSpPr>
          <a:spLocks noChangeAspect="1"/>
        </xdr:cNvSpPr>
      </xdr:nvSpPr>
      <xdr:spPr>
        <a:xfrm>
          <a:off x="1428115" y="403109430"/>
          <a:ext cx="273050" cy="509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737</xdr:row>
      <xdr:rowOff>0</xdr:rowOff>
    </xdr:from>
    <xdr:to>
      <xdr:col>2</xdr:col>
      <xdr:colOff>273050</xdr:colOff>
      <xdr:row>738</xdr:row>
      <xdr:rowOff>166370</xdr:rowOff>
    </xdr:to>
    <xdr:sp>
      <xdr:nvSpPr>
        <xdr:cNvPr id="83" name="Image1" descr="报表底图"/>
        <xdr:cNvSpPr>
          <a:spLocks noChangeAspect="1"/>
        </xdr:cNvSpPr>
      </xdr:nvSpPr>
      <xdr:spPr>
        <a:xfrm>
          <a:off x="1428115" y="403109430"/>
          <a:ext cx="273050" cy="509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737</xdr:row>
      <xdr:rowOff>0</xdr:rowOff>
    </xdr:from>
    <xdr:to>
      <xdr:col>2</xdr:col>
      <xdr:colOff>273050</xdr:colOff>
      <xdr:row>738</xdr:row>
      <xdr:rowOff>166370</xdr:rowOff>
    </xdr:to>
    <xdr:sp>
      <xdr:nvSpPr>
        <xdr:cNvPr id="84" name="Image1" descr="报表底图"/>
        <xdr:cNvSpPr>
          <a:spLocks noChangeAspect="1"/>
        </xdr:cNvSpPr>
      </xdr:nvSpPr>
      <xdr:spPr>
        <a:xfrm>
          <a:off x="1428115" y="403109430"/>
          <a:ext cx="273050" cy="509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737</xdr:row>
      <xdr:rowOff>0</xdr:rowOff>
    </xdr:from>
    <xdr:to>
      <xdr:col>2</xdr:col>
      <xdr:colOff>273050</xdr:colOff>
      <xdr:row>738</xdr:row>
      <xdr:rowOff>166370</xdr:rowOff>
    </xdr:to>
    <xdr:sp>
      <xdr:nvSpPr>
        <xdr:cNvPr id="85" name="Image1" descr="报表底图"/>
        <xdr:cNvSpPr>
          <a:spLocks noChangeAspect="1"/>
        </xdr:cNvSpPr>
      </xdr:nvSpPr>
      <xdr:spPr>
        <a:xfrm>
          <a:off x="1428115" y="403109430"/>
          <a:ext cx="273050" cy="509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737</xdr:row>
      <xdr:rowOff>0</xdr:rowOff>
    </xdr:from>
    <xdr:to>
      <xdr:col>2</xdr:col>
      <xdr:colOff>273050</xdr:colOff>
      <xdr:row>738</xdr:row>
      <xdr:rowOff>166370</xdr:rowOff>
    </xdr:to>
    <xdr:sp>
      <xdr:nvSpPr>
        <xdr:cNvPr id="86" name="Image1" descr="报表底图"/>
        <xdr:cNvSpPr>
          <a:spLocks noChangeAspect="1"/>
        </xdr:cNvSpPr>
      </xdr:nvSpPr>
      <xdr:spPr>
        <a:xfrm>
          <a:off x="1428115" y="403109430"/>
          <a:ext cx="273050" cy="509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737</xdr:row>
      <xdr:rowOff>0</xdr:rowOff>
    </xdr:from>
    <xdr:to>
      <xdr:col>2</xdr:col>
      <xdr:colOff>273050</xdr:colOff>
      <xdr:row>738</xdr:row>
      <xdr:rowOff>166370</xdr:rowOff>
    </xdr:to>
    <xdr:sp>
      <xdr:nvSpPr>
        <xdr:cNvPr id="87" name="Image1" descr="报表底图"/>
        <xdr:cNvSpPr>
          <a:spLocks noChangeAspect="1"/>
        </xdr:cNvSpPr>
      </xdr:nvSpPr>
      <xdr:spPr>
        <a:xfrm>
          <a:off x="1428115" y="403109430"/>
          <a:ext cx="273050" cy="509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737</xdr:row>
      <xdr:rowOff>0</xdr:rowOff>
    </xdr:from>
    <xdr:to>
      <xdr:col>2</xdr:col>
      <xdr:colOff>273050</xdr:colOff>
      <xdr:row>738</xdr:row>
      <xdr:rowOff>143510</xdr:rowOff>
    </xdr:to>
    <xdr:sp>
      <xdr:nvSpPr>
        <xdr:cNvPr id="88" name="Image1" descr="报表底图"/>
        <xdr:cNvSpPr>
          <a:spLocks noChangeAspect="1"/>
        </xdr:cNvSpPr>
      </xdr:nvSpPr>
      <xdr:spPr>
        <a:xfrm>
          <a:off x="1428115" y="403109430"/>
          <a:ext cx="273050" cy="486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737</xdr:row>
      <xdr:rowOff>0</xdr:rowOff>
    </xdr:from>
    <xdr:to>
      <xdr:col>2</xdr:col>
      <xdr:colOff>273050</xdr:colOff>
      <xdr:row>738</xdr:row>
      <xdr:rowOff>143510</xdr:rowOff>
    </xdr:to>
    <xdr:sp>
      <xdr:nvSpPr>
        <xdr:cNvPr id="89" name="Image1" descr="报表底图"/>
        <xdr:cNvSpPr>
          <a:spLocks noChangeAspect="1"/>
        </xdr:cNvSpPr>
      </xdr:nvSpPr>
      <xdr:spPr>
        <a:xfrm>
          <a:off x="1428115" y="403109430"/>
          <a:ext cx="273050" cy="486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737</xdr:row>
      <xdr:rowOff>0</xdr:rowOff>
    </xdr:from>
    <xdr:to>
      <xdr:col>2</xdr:col>
      <xdr:colOff>273050</xdr:colOff>
      <xdr:row>738</xdr:row>
      <xdr:rowOff>143510</xdr:rowOff>
    </xdr:to>
    <xdr:sp>
      <xdr:nvSpPr>
        <xdr:cNvPr id="90" name="Image1" descr="报表底图"/>
        <xdr:cNvSpPr>
          <a:spLocks noChangeAspect="1"/>
        </xdr:cNvSpPr>
      </xdr:nvSpPr>
      <xdr:spPr>
        <a:xfrm>
          <a:off x="1428115" y="403109430"/>
          <a:ext cx="273050" cy="486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737</xdr:row>
      <xdr:rowOff>0</xdr:rowOff>
    </xdr:from>
    <xdr:to>
      <xdr:col>2</xdr:col>
      <xdr:colOff>273050</xdr:colOff>
      <xdr:row>738</xdr:row>
      <xdr:rowOff>143510</xdr:rowOff>
    </xdr:to>
    <xdr:sp>
      <xdr:nvSpPr>
        <xdr:cNvPr id="91" name="Image1" descr="报表底图"/>
        <xdr:cNvSpPr>
          <a:spLocks noChangeAspect="1"/>
        </xdr:cNvSpPr>
      </xdr:nvSpPr>
      <xdr:spPr>
        <a:xfrm>
          <a:off x="1428115" y="403109430"/>
          <a:ext cx="273050" cy="486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737</xdr:row>
      <xdr:rowOff>0</xdr:rowOff>
    </xdr:from>
    <xdr:to>
      <xdr:col>2</xdr:col>
      <xdr:colOff>273050</xdr:colOff>
      <xdr:row>738</xdr:row>
      <xdr:rowOff>143510</xdr:rowOff>
    </xdr:to>
    <xdr:sp>
      <xdr:nvSpPr>
        <xdr:cNvPr id="92" name="Image1" descr="报表底图"/>
        <xdr:cNvSpPr>
          <a:spLocks noChangeAspect="1"/>
        </xdr:cNvSpPr>
      </xdr:nvSpPr>
      <xdr:spPr>
        <a:xfrm>
          <a:off x="1428115" y="403109430"/>
          <a:ext cx="273050" cy="486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737</xdr:row>
      <xdr:rowOff>0</xdr:rowOff>
    </xdr:from>
    <xdr:to>
      <xdr:col>2</xdr:col>
      <xdr:colOff>273050</xdr:colOff>
      <xdr:row>738</xdr:row>
      <xdr:rowOff>143510</xdr:rowOff>
    </xdr:to>
    <xdr:sp>
      <xdr:nvSpPr>
        <xdr:cNvPr id="93" name="Image1" descr="报表底图"/>
        <xdr:cNvSpPr>
          <a:spLocks noChangeAspect="1"/>
        </xdr:cNvSpPr>
      </xdr:nvSpPr>
      <xdr:spPr>
        <a:xfrm>
          <a:off x="1428115" y="403109430"/>
          <a:ext cx="273050" cy="486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737</xdr:row>
      <xdr:rowOff>0</xdr:rowOff>
    </xdr:from>
    <xdr:to>
      <xdr:col>2</xdr:col>
      <xdr:colOff>273050</xdr:colOff>
      <xdr:row>738</xdr:row>
      <xdr:rowOff>166370</xdr:rowOff>
    </xdr:to>
    <xdr:sp>
      <xdr:nvSpPr>
        <xdr:cNvPr id="94" name="Image1" descr="报表底图"/>
        <xdr:cNvSpPr>
          <a:spLocks noChangeAspect="1"/>
        </xdr:cNvSpPr>
      </xdr:nvSpPr>
      <xdr:spPr>
        <a:xfrm>
          <a:off x="1428115" y="403109430"/>
          <a:ext cx="273050" cy="509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737</xdr:row>
      <xdr:rowOff>0</xdr:rowOff>
    </xdr:from>
    <xdr:to>
      <xdr:col>2</xdr:col>
      <xdr:colOff>273050</xdr:colOff>
      <xdr:row>738</xdr:row>
      <xdr:rowOff>166370</xdr:rowOff>
    </xdr:to>
    <xdr:sp>
      <xdr:nvSpPr>
        <xdr:cNvPr id="95" name="Image1" descr="报表底图"/>
        <xdr:cNvSpPr>
          <a:spLocks noChangeAspect="1"/>
        </xdr:cNvSpPr>
      </xdr:nvSpPr>
      <xdr:spPr>
        <a:xfrm>
          <a:off x="1428115" y="403109430"/>
          <a:ext cx="273050" cy="509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737</xdr:row>
      <xdr:rowOff>0</xdr:rowOff>
    </xdr:from>
    <xdr:to>
      <xdr:col>2</xdr:col>
      <xdr:colOff>273050</xdr:colOff>
      <xdr:row>738</xdr:row>
      <xdr:rowOff>166370</xdr:rowOff>
    </xdr:to>
    <xdr:sp>
      <xdr:nvSpPr>
        <xdr:cNvPr id="96" name="Image1" descr="报表底图"/>
        <xdr:cNvSpPr>
          <a:spLocks noChangeAspect="1"/>
        </xdr:cNvSpPr>
      </xdr:nvSpPr>
      <xdr:spPr>
        <a:xfrm>
          <a:off x="1428115" y="403109430"/>
          <a:ext cx="273050" cy="509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737</xdr:row>
      <xdr:rowOff>0</xdr:rowOff>
    </xdr:from>
    <xdr:to>
      <xdr:col>2</xdr:col>
      <xdr:colOff>273050</xdr:colOff>
      <xdr:row>738</xdr:row>
      <xdr:rowOff>166370</xdr:rowOff>
    </xdr:to>
    <xdr:sp>
      <xdr:nvSpPr>
        <xdr:cNvPr id="97" name="Image1" descr="报表底图"/>
        <xdr:cNvSpPr>
          <a:spLocks noChangeAspect="1"/>
        </xdr:cNvSpPr>
      </xdr:nvSpPr>
      <xdr:spPr>
        <a:xfrm>
          <a:off x="1428115" y="403109430"/>
          <a:ext cx="273050" cy="509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737</xdr:row>
      <xdr:rowOff>0</xdr:rowOff>
    </xdr:from>
    <xdr:to>
      <xdr:col>2</xdr:col>
      <xdr:colOff>273050</xdr:colOff>
      <xdr:row>738</xdr:row>
      <xdr:rowOff>166370</xdr:rowOff>
    </xdr:to>
    <xdr:sp>
      <xdr:nvSpPr>
        <xdr:cNvPr id="98" name="Image1" descr="报表底图"/>
        <xdr:cNvSpPr>
          <a:spLocks noChangeAspect="1"/>
        </xdr:cNvSpPr>
      </xdr:nvSpPr>
      <xdr:spPr>
        <a:xfrm>
          <a:off x="1428115" y="403109430"/>
          <a:ext cx="273050" cy="509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737</xdr:row>
      <xdr:rowOff>0</xdr:rowOff>
    </xdr:from>
    <xdr:to>
      <xdr:col>2</xdr:col>
      <xdr:colOff>273050</xdr:colOff>
      <xdr:row>738</xdr:row>
      <xdr:rowOff>166370</xdr:rowOff>
    </xdr:to>
    <xdr:sp>
      <xdr:nvSpPr>
        <xdr:cNvPr id="99" name="Image1" descr="报表底图"/>
        <xdr:cNvSpPr>
          <a:spLocks noChangeAspect="1"/>
        </xdr:cNvSpPr>
      </xdr:nvSpPr>
      <xdr:spPr>
        <a:xfrm>
          <a:off x="1428115" y="403109430"/>
          <a:ext cx="273050" cy="509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737</xdr:row>
      <xdr:rowOff>0</xdr:rowOff>
    </xdr:from>
    <xdr:to>
      <xdr:col>2</xdr:col>
      <xdr:colOff>273050</xdr:colOff>
      <xdr:row>738</xdr:row>
      <xdr:rowOff>166370</xdr:rowOff>
    </xdr:to>
    <xdr:sp>
      <xdr:nvSpPr>
        <xdr:cNvPr id="100" name="Image1" descr="报表底图"/>
        <xdr:cNvSpPr>
          <a:spLocks noChangeAspect="1"/>
        </xdr:cNvSpPr>
      </xdr:nvSpPr>
      <xdr:spPr>
        <a:xfrm>
          <a:off x="1428115" y="403109430"/>
          <a:ext cx="273050" cy="509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737</xdr:row>
      <xdr:rowOff>0</xdr:rowOff>
    </xdr:from>
    <xdr:to>
      <xdr:col>2</xdr:col>
      <xdr:colOff>273050</xdr:colOff>
      <xdr:row>738</xdr:row>
      <xdr:rowOff>143510</xdr:rowOff>
    </xdr:to>
    <xdr:sp>
      <xdr:nvSpPr>
        <xdr:cNvPr id="101" name="Image1" descr="报表底图"/>
        <xdr:cNvSpPr>
          <a:spLocks noChangeAspect="1"/>
        </xdr:cNvSpPr>
      </xdr:nvSpPr>
      <xdr:spPr>
        <a:xfrm>
          <a:off x="1428115" y="403109430"/>
          <a:ext cx="273050" cy="486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737</xdr:row>
      <xdr:rowOff>0</xdr:rowOff>
    </xdr:from>
    <xdr:to>
      <xdr:col>2</xdr:col>
      <xdr:colOff>273050</xdr:colOff>
      <xdr:row>738</xdr:row>
      <xdr:rowOff>143510</xdr:rowOff>
    </xdr:to>
    <xdr:sp>
      <xdr:nvSpPr>
        <xdr:cNvPr id="102" name="Image1" descr="报表底图"/>
        <xdr:cNvSpPr>
          <a:spLocks noChangeAspect="1"/>
        </xdr:cNvSpPr>
      </xdr:nvSpPr>
      <xdr:spPr>
        <a:xfrm>
          <a:off x="1428115" y="403109430"/>
          <a:ext cx="273050" cy="486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737</xdr:row>
      <xdr:rowOff>0</xdr:rowOff>
    </xdr:from>
    <xdr:to>
      <xdr:col>2</xdr:col>
      <xdr:colOff>273050</xdr:colOff>
      <xdr:row>738</xdr:row>
      <xdr:rowOff>143510</xdr:rowOff>
    </xdr:to>
    <xdr:sp>
      <xdr:nvSpPr>
        <xdr:cNvPr id="103" name="Image1" descr="报表底图"/>
        <xdr:cNvSpPr>
          <a:spLocks noChangeAspect="1"/>
        </xdr:cNvSpPr>
      </xdr:nvSpPr>
      <xdr:spPr>
        <a:xfrm>
          <a:off x="1428115" y="403109430"/>
          <a:ext cx="273050" cy="486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737</xdr:row>
      <xdr:rowOff>0</xdr:rowOff>
    </xdr:from>
    <xdr:to>
      <xdr:col>2</xdr:col>
      <xdr:colOff>273050</xdr:colOff>
      <xdr:row>738</xdr:row>
      <xdr:rowOff>143510</xdr:rowOff>
    </xdr:to>
    <xdr:sp>
      <xdr:nvSpPr>
        <xdr:cNvPr id="104" name="Image1" descr="报表底图"/>
        <xdr:cNvSpPr>
          <a:spLocks noChangeAspect="1"/>
        </xdr:cNvSpPr>
      </xdr:nvSpPr>
      <xdr:spPr>
        <a:xfrm>
          <a:off x="1428115" y="403109430"/>
          <a:ext cx="273050" cy="486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737</xdr:row>
      <xdr:rowOff>0</xdr:rowOff>
    </xdr:from>
    <xdr:to>
      <xdr:col>2</xdr:col>
      <xdr:colOff>273050</xdr:colOff>
      <xdr:row>738</xdr:row>
      <xdr:rowOff>143510</xdr:rowOff>
    </xdr:to>
    <xdr:sp>
      <xdr:nvSpPr>
        <xdr:cNvPr id="105" name="Image1" descr="报表底图"/>
        <xdr:cNvSpPr>
          <a:spLocks noChangeAspect="1"/>
        </xdr:cNvSpPr>
      </xdr:nvSpPr>
      <xdr:spPr>
        <a:xfrm>
          <a:off x="1428115" y="403109430"/>
          <a:ext cx="273050" cy="486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737</xdr:row>
      <xdr:rowOff>0</xdr:rowOff>
    </xdr:from>
    <xdr:to>
      <xdr:col>2</xdr:col>
      <xdr:colOff>273050</xdr:colOff>
      <xdr:row>738</xdr:row>
      <xdr:rowOff>143510</xdr:rowOff>
    </xdr:to>
    <xdr:sp>
      <xdr:nvSpPr>
        <xdr:cNvPr id="106" name="AutoShape 27" descr="报表底图"/>
        <xdr:cNvSpPr>
          <a:spLocks noChangeAspect="1"/>
        </xdr:cNvSpPr>
      </xdr:nvSpPr>
      <xdr:spPr>
        <a:xfrm>
          <a:off x="1428115" y="403109430"/>
          <a:ext cx="273050" cy="486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737</xdr:row>
      <xdr:rowOff>0</xdr:rowOff>
    </xdr:from>
    <xdr:to>
      <xdr:col>2</xdr:col>
      <xdr:colOff>273050</xdr:colOff>
      <xdr:row>738</xdr:row>
      <xdr:rowOff>166370</xdr:rowOff>
    </xdr:to>
    <xdr:sp>
      <xdr:nvSpPr>
        <xdr:cNvPr id="107" name="AutoShape 28" descr="报表底图"/>
        <xdr:cNvSpPr>
          <a:spLocks noChangeAspect="1"/>
        </xdr:cNvSpPr>
      </xdr:nvSpPr>
      <xdr:spPr>
        <a:xfrm>
          <a:off x="1428115" y="403109430"/>
          <a:ext cx="273050" cy="509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737</xdr:row>
      <xdr:rowOff>0</xdr:rowOff>
    </xdr:from>
    <xdr:to>
      <xdr:col>2</xdr:col>
      <xdr:colOff>273050</xdr:colOff>
      <xdr:row>738</xdr:row>
      <xdr:rowOff>166370</xdr:rowOff>
    </xdr:to>
    <xdr:sp>
      <xdr:nvSpPr>
        <xdr:cNvPr id="108" name="AutoShape 29" descr="报表底图"/>
        <xdr:cNvSpPr>
          <a:spLocks noChangeAspect="1"/>
        </xdr:cNvSpPr>
      </xdr:nvSpPr>
      <xdr:spPr>
        <a:xfrm>
          <a:off x="1428115" y="403109430"/>
          <a:ext cx="273050" cy="509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737</xdr:row>
      <xdr:rowOff>0</xdr:rowOff>
    </xdr:from>
    <xdr:to>
      <xdr:col>2</xdr:col>
      <xdr:colOff>273050</xdr:colOff>
      <xdr:row>738</xdr:row>
      <xdr:rowOff>166370</xdr:rowOff>
    </xdr:to>
    <xdr:sp>
      <xdr:nvSpPr>
        <xdr:cNvPr id="109" name="AutoShape 30" descr="报表底图"/>
        <xdr:cNvSpPr>
          <a:spLocks noChangeAspect="1"/>
        </xdr:cNvSpPr>
      </xdr:nvSpPr>
      <xdr:spPr>
        <a:xfrm>
          <a:off x="1428115" y="403109430"/>
          <a:ext cx="273050" cy="509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737</xdr:row>
      <xdr:rowOff>0</xdr:rowOff>
    </xdr:from>
    <xdr:to>
      <xdr:col>2</xdr:col>
      <xdr:colOff>273050</xdr:colOff>
      <xdr:row>738</xdr:row>
      <xdr:rowOff>166370</xdr:rowOff>
    </xdr:to>
    <xdr:sp>
      <xdr:nvSpPr>
        <xdr:cNvPr id="110" name="AutoShape 31" descr="报表底图"/>
        <xdr:cNvSpPr>
          <a:spLocks noChangeAspect="1"/>
        </xdr:cNvSpPr>
      </xdr:nvSpPr>
      <xdr:spPr>
        <a:xfrm>
          <a:off x="1428115" y="403109430"/>
          <a:ext cx="273050" cy="509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737</xdr:row>
      <xdr:rowOff>0</xdr:rowOff>
    </xdr:from>
    <xdr:to>
      <xdr:col>2</xdr:col>
      <xdr:colOff>273050</xdr:colOff>
      <xdr:row>738</xdr:row>
      <xdr:rowOff>166370</xdr:rowOff>
    </xdr:to>
    <xdr:sp>
      <xdr:nvSpPr>
        <xdr:cNvPr id="111" name="AutoShape 32" descr="报表底图"/>
        <xdr:cNvSpPr>
          <a:spLocks noChangeAspect="1"/>
        </xdr:cNvSpPr>
      </xdr:nvSpPr>
      <xdr:spPr>
        <a:xfrm>
          <a:off x="1428115" y="403109430"/>
          <a:ext cx="273050" cy="509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737</xdr:row>
      <xdr:rowOff>0</xdr:rowOff>
    </xdr:from>
    <xdr:to>
      <xdr:col>2</xdr:col>
      <xdr:colOff>273050</xdr:colOff>
      <xdr:row>738</xdr:row>
      <xdr:rowOff>166370</xdr:rowOff>
    </xdr:to>
    <xdr:sp>
      <xdr:nvSpPr>
        <xdr:cNvPr id="112" name="AutoShape 33" descr="报表底图"/>
        <xdr:cNvSpPr>
          <a:spLocks noChangeAspect="1"/>
        </xdr:cNvSpPr>
      </xdr:nvSpPr>
      <xdr:spPr>
        <a:xfrm>
          <a:off x="1428115" y="403109430"/>
          <a:ext cx="273050" cy="509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737</xdr:row>
      <xdr:rowOff>0</xdr:rowOff>
    </xdr:from>
    <xdr:to>
      <xdr:col>2</xdr:col>
      <xdr:colOff>273050</xdr:colOff>
      <xdr:row>738</xdr:row>
      <xdr:rowOff>166370</xdr:rowOff>
    </xdr:to>
    <xdr:sp>
      <xdr:nvSpPr>
        <xdr:cNvPr id="113" name="AutoShape 34" descr="报表底图"/>
        <xdr:cNvSpPr>
          <a:spLocks noChangeAspect="1"/>
        </xdr:cNvSpPr>
      </xdr:nvSpPr>
      <xdr:spPr>
        <a:xfrm>
          <a:off x="1428115" y="403109430"/>
          <a:ext cx="273050" cy="509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737</xdr:row>
      <xdr:rowOff>0</xdr:rowOff>
    </xdr:from>
    <xdr:to>
      <xdr:col>2</xdr:col>
      <xdr:colOff>273050</xdr:colOff>
      <xdr:row>738</xdr:row>
      <xdr:rowOff>143510</xdr:rowOff>
    </xdr:to>
    <xdr:sp>
      <xdr:nvSpPr>
        <xdr:cNvPr id="114" name="AutoShape 35" descr="报表底图"/>
        <xdr:cNvSpPr>
          <a:spLocks noChangeAspect="1"/>
        </xdr:cNvSpPr>
      </xdr:nvSpPr>
      <xdr:spPr>
        <a:xfrm>
          <a:off x="1428115" y="403109430"/>
          <a:ext cx="273050" cy="486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737</xdr:row>
      <xdr:rowOff>0</xdr:rowOff>
    </xdr:from>
    <xdr:to>
      <xdr:col>2</xdr:col>
      <xdr:colOff>273050</xdr:colOff>
      <xdr:row>738</xdr:row>
      <xdr:rowOff>143510</xdr:rowOff>
    </xdr:to>
    <xdr:sp>
      <xdr:nvSpPr>
        <xdr:cNvPr id="115" name="AutoShape 36" descr="报表底图"/>
        <xdr:cNvSpPr>
          <a:spLocks noChangeAspect="1"/>
        </xdr:cNvSpPr>
      </xdr:nvSpPr>
      <xdr:spPr>
        <a:xfrm>
          <a:off x="1428115" y="403109430"/>
          <a:ext cx="273050" cy="486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737</xdr:row>
      <xdr:rowOff>0</xdr:rowOff>
    </xdr:from>
    <xdr:to>
      <xdr:col>2</xdr:col>
      <xdr:colOff>273050</xdr:colOff>
      <xdr:row>738</xdr:row>
      <xdr:rowOff>143510</xdr:rowOff>
    </xdr:to>
    <xdr:sp>
      <xdr:nvSpPr>
        <xdr:cNvPr id="116" name="AutoShape 37" descr="报表底图"/>
        <xdr:cNvSpPr>
          <a:spLocks noChangeAspect="1"/>
        </xdr:cNvSpPr>
      </xdr:nvSpPr>
      <xdr:spPr>
        <a:xfrm>
          <a:off x="1428115" y="403109430"/>
          <a:ext cx="273050" cy="486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737</xdr:row>
      <xdr:rowOff>0</xdr:rowOff>
    </xdr:from>
    <xdr:to>
      <xdr:col>2</xdr:col>
      <xdr:colOff>273050</xdr:colOff>
      <xdr:row>738</xdr:row>
      <xdr:rowOff>143510</xdr:rowOff>
    </xdr:to>
    <xdr:sp>
      <xdr:nvSpPr>
        <xdr:cNvPr id="117" name="AutoShape 38" descr="报表底图"/>
        <xdr:cNvSpPr>
          <a:spLocks noChangeAspect="1"/>
        </xdr:cNvSpPr>
      </xdr:nvSpPr>
      <xdr:spPr>
        <a:xfrm>
          <a:off x="1428115" y="403109430"/>
          <a:ext cx="273050" cy="486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737</xdr:row>
      <xdr:rowOff>0</xdr:rowOff>
    </xdr:from>
    <xdr:to>
      <xdr:col>2</xdr:col>
      <xdr:colOff>273050</xdr:colOff>
      <xdr:row>738</xdr:row>
      <xdr:rowOff>143510</xdr:rowOff>
    </xdr:to>
    <xdr:sp>
      <xdr:nvSpPr>
        <xdr:cNvPr id="118" name="AutoShape 39" descr="报表底图"/>
        <xdr:cNvSpPr>
          <a:spLocks noChangeAspect="1"/>
        </xdr:cNvSpPr>
      </xdr:nvSpPr>
      <xdr:spPr>
        <a:xfrm>
          <a:off x="1428115" y="403109430"/>
          <a:ext cx="273050" cy="486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737</xdr:row>
      <xdr:rowOff>0</xdr:rowOff>
    </xdr:from>
    <xdr:to>
      <xdr:col>2</xdr:col>
      <xdr:colOff>273050</xdr:colOff>
      <xdr:row>738</xdr:row>
      <xdr:rowOff>143510</xdr:rowOff>
    </xdr:to>
    <xdr:sp>
      <xdr:nvSpPr>
        <xdr:cNvPr id="119" name="AutoShape 40" descr="报表底图"/>
        <xdr:cNvSpPr>
          <a:spLocks noChangeAspect="1"/>
        </xdr:cNvSpPr>
      </xdr:nvSpPr>
      <xdr:spPr>
        <a:xfrm>
          <a:off x="1428115" y="403109430"/>
          <a:ext cx="273050" cy="486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737</xdr:row>
      <xdr:rowOff>0</xdr:rowOff>
    </xdr:from>
    <xdr:to>
      <xdr:col>2</xdr:col>
      <xdr:colOff>273050</xdr:colOff>
      <xdr:row>738</xdr:row>
      <xdr:rowOff>166370</xdr:rowOff>
    </xdr:to>
    <xdr:sp>
      <xdr:nvSpPr>
        <xdr:cNvPr id="120" name="AutoShape 41" descr="报表底图"/>
        <xdr:cNvSpPr>
          <a:spLocks noChangeAspect="1"/>
        </xdr:cNvSpPr>
      </xdr:nvSpPr>
      <xdr:spPr>
        <a:xfrm>
          <a:off x="1428115" y="403109430"/>
          <a:ext cx="273050" cy="509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737</xdr:row>
      <xdr:rowOff>0</xdr:rowOff>
    </xdr:from>
    <xdr:to>
      <xdr:col>2</xdr:col>
      <xdr:colOff>273050</xdr:colOff>
      <xdr:row>738</xdr:row>
      <xdr:rowOff>166370</xdr:rowOff>
    </xdr:to>
    <xdr:sp>
      <xdr:nvSpPr>
        <xdr:cNvPr id="121" name="AutoShape 42" descr="报表底图"/>
        <xdr:cNvSpPr>
          <a:spLocks noChangeAspect="1"/>
        </xdr:cNvSpPr>
      </xdr:nvSpPr>
      <xdr:spPr>
        <a:xfrm>
          <a:off x="1428115" y="403109430"/>
          <a:ext cx="273050" cy="509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737</xdr:row>
      <xdr:rowOff>0</xdr:rowOff>
    </xdr:from>
    <xdr:to>
      <xdr:col>2</xdr:col>
      <xdr:colOff>273050</xdr:colOff>
      <xdr:row>738</xdr:row>
      <xdr:rowOff>166370</xdr:rowOff>
    </xdr:to>
    <xdr:sp>
      <xdr:nvSpPr>
        <xdr:cNvPr id="122" name="AutoShape 43" descr="报表底图"/>
        <xdr:cNvSpPr>
          <a:spLocks noChangeAspect="1"/>
        </xdr:cNvSpPr>
      </xdr:nvSpPr>
      <xdr:spPr>
        <a:xfrm>
          <a:off x="1428115" y="403109430"/>
          <a:ext cx="273050" cy="509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737</xdr:row>
      <xdr:rowOff>0</xdr:rowOff>
    </xdr:from>
    <xdr:to>
      <xdr:col>2</xdr:col>
      <xdr:colOff>273050</xdr:colOff>
      <xdr:row>738</xdr:row>
      <xdr:rowOff>166370</xdr:rowOff>
    </xdr:to>
    <xdr:sp>
      <xdr:nvSpPr>
        <xdr:cNvPr id="123" name="AutoShape 44" descr="报表底图"/>
        <xdr:cNvSpPr>
          <a:spLocks noChangeAspect="1"/>
        </xdr:cNvSpPr>
      </xdr:nvSpPr>
      <xdr:spPr>
        <a:xfrm>
          <a:off x="1428115" y="403109430"/>
          <a:ext cx="273050" cy="509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737</xdr:row>
      <xdr:rowOff>0</xdr:rowOff>
    </xdr:from>
    <xdr:to>
      <xdr:col>2</xdr:col>
      <xdr:colOff>273050</xdr:colOff>
      <xdr:row>738</xdr:row>
      <xdr:rowOff>166370</xdr:rowOff>
    </xdr:to>
    <xdr:sp>
      <xdr:nvSpPr>
        <xdr:cNvPr id="124" name="AutoShape 45" descr="报表底图"/>
        <xdr:cNvSpPr>
          <a:spLocks noChangeAspect="1"/>
        </xdr:cNvSpPr>
      </xdr:nvSpPr>
      <xdr:spPr>
        <a:xfrm>
          <a:off x="1428115" y="403109430"/>
          <a:ext cx="273050" cy="509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737</xdr:row>
      <xdr:rowOff>0</xdr:rowOff>
    </xdr:from>
    <xdr:to>
      <xdr:col>2</xdr:col>
      <xdr:colOff>273050</xdr:colOff>
      <xdr:row>738</xdr:row>
      <xdr:rowOff>166370</xdr:rowOff>
    </xdr:to>
    <xdr:sp>
      <xdr:nvSpPr>
        <xdr:cNvPr id="125" name="AutoShape 46" descr="报表底图"/>
        <xdr:cNvSpPr>
          <a:spLocks noChangeAspect="1"/>
        </xdr:cNvSpPr>
      </xdr:nvSpPr>
      <xdr:spPr>
        <a:xfrm>
          <a:off x="1428115" y="403109430"/>
          <a:ext cx="273050" cy="509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737</xdr:row>
      <xdr:rowOff>0</xdr:rowOff>
    </xdr:from>
    <xdr:to>
      <xdr:col>2</xdr:col>
      <xdr:colOff>273050</xdr:colOff>
      <xdr:row>738</xdr:row>
      <xdr:rowOff>166370</xdr:rowOff>
    </xdr:to>
    <xdr:sp>
      <xdr:nvSpPr>
        <xdr:cNvPr id="126" name="AutoShape 47" descr="报表底图"/>
        <xdr:cNvSpPr>
          <a:spLocks noChangeAspect="1"/>
        </xdr:cNvSpPr>
      </xdr:nvSpPr>
      <xdr:spPr>
        <a:xfrm>
          <a:off x="1428115" y="403109430"/>
          <a:ext cx="273050" cy="509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737</xdr:row>
      <xdr:rowOff>0</xdr:rowOff>
    </xdr:from>
    <xdr:to>
      <xdr:col>2</xdr:col>
      <xdr:colOff>273050</xdr:colOff>
      <xdr:row>738</xdr:row>
      <xdr:rowOff>143510</xdr:rowOff>
    </xdr:to>
    <xdr:sp>
      <xdr:nvSpPr>
        <xdr:cNvPr id="127" name="AutoShape 48" descr="报表底图"/>
        <xdr:cNvSpPr>
          <a:spLocks noChangeAspect="1"/>
        </xdr:cNvSpPr>
      </xdr:nvSpPr>
      <xdr:spPr>
        <a:xfrm>
          <a:off x="1428115" y="403109430"/>
          <a:ext cx="273050" cy="486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737</xdr:row>
      <xdr:rowOff>0</xdr:rowOff>
    </xdr:from>
    <xdr:to>
      <xdr:col>2</xdr:col>
      <xdr:colOff>273050</xdr:colOff>
      <xdr:row>738</xdr:row>
      <xdr:rowOff>143510</xdr:rowOff>
    </xdr:to>
    <xdr:sp>
      <xdr:nvSpPr>
        <xdr:cNvPr id="128" name="AutoShape 49" descr="报表底图"/>
        <xdr:cNvSpPr>
          <a:spLocks noChangeAspect="1"/>
        </xdr:cNvSpPr>
      </xdr:nvSpPr>
      <xdr:spPr>
        <a:xfrm>
          <a:off x="1428115" y="403109430"/>
          <a:ext cx="273050" cy="486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737</xdr:row>
      <xdr:rowOff>0</xdr:rowOff>
    </xdr:from>
    <xdr:to>
      <xdr:col>2</xdr:col>
      <xdr:colOff>273050</xdr:colOff>
      <xdr:row>738</xdr:row>
      <xdr:rowOff>143510</xdr:rowOff>
    </xdr:to>
    <xdr:sp>
      <xdr:nvSpPr>
        <xdr:cNvPr id="129" name="AutoShape 50" descr="报表底图"/>
        <xdr:cNvSpPr>
          <a:spLocks noChangeAspect="1"/>
        </xdr:cNvSpPr>
      </xdr:nvSpPr>
      <xdr:spPr>
        <a:xfrm>
          <a:off x="1428115" y="403109430"/>
          <a:ext cx="273050" cy="486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737</xdr:row>
      <xdr:rowOff>0</xdr:rowOff>
    </xdr:from>
    <xdr:to>
      <xdr:col>2</xdr:col>
      <xdr:colOff>273050</xdr:colOff>
      <xdr:row>738</xdr:row>
      <xdr:rowOff>143510</xdr:rowOff>
    </xdr:to>
    <xdr:sp>
      <xdr:nvSpPr>
        <xdr:cNvPr id="130" name="AutoShape 51" descr="报表底图"/>
        <xdr:cNvSpPr>
          <a:spLocks noChangeAspect="1"/>
        </xdr:cNvSpPr>
      </xdr:nvSpPr>
      <xdr:spPr>
        <a:xfrm>
          <a:off x="1428115" y="403109430"/>
          <a:ext cx="273050" cy="486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737</xdr:row>
      <xdr:rowOff>0</xdr:rowOff>
    </xdr:from>
    <xdr:to>
      <xdr:col>2</xdr:col>
      <xdr:colOff>273050</xdr:colOff>
      <xdr:row>738</xdr:row>
      <xdr:rowOff>143510</xdr:rowOff>
    </xdr:to>
    <xdr:sp>
      <xdr:nvSpPr>
        <xdr:cNvPr id="131" name="AutoShape 52" descr="报表底图"/>
        <xdr:cNvSpPr>
          <a:spLocks noChangeAspect="1"/>
        </xdr:cNvSpPr>
      </xdr:nvSpPr>
      <xdr:spPr>
        <a:xfrm>
          <a:off x="1428115" y="403109430"/>
          <a:ext cx="273050" cy="486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737</xdr:row>
      <xdr:rowOff>0</xdr:rowOff>
    </xdr:from>
    <xdr:to>
      <xdr:col>2</xdr:col>
      <xdr:colOff>273050</xdr:colOff>
      <xdr:row>738</xdr:row>
      <xdr:rowOff>143510</xdr:rowOff>
    </xdr:to>
    <xdr:sp>
      <xdr:nvSpPr>
        <xdr:cNvPr id="132" name="Image1" descr="报表底图"/>
        <xdr:cNvSpPr>
          <a:spLocks noChangeAspect="1"/>
        </xdr:cNvSpPr>
      </xdr:nvSpPr>
      <xdr:spPr>
        <a:xfrm>
          <a:off x="1428115" y="403109430"/>
          <a:ext cx="273050" cy="486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737</xdr:row>
      <xdr:rowOff>0</xdr:rowOff>
    </xdr:from>
    <xdr:to>
      <xdr:col>2</xdr:col>
      <xdr:colOff>273050</xdr:colOff>
      <xdr:row>738</xdr:row>
      <xdr:rowOff>166370</xdr:rowOff>
    </xdr:to>
    <xdr:sp>
      <xdr:nvSpPr>
        <xdr:cNvPr id="133" name="Image1" descr="报表底图"/>
        <xdr:cNvSpPr>
          <a:spLocks noChangeAspect="1"/>
        </xdr:cNvSpPr>
      </xdr:nvSpPr>
      <xdr:spPr>
        <a:xfrm>
          <a:off x="1428115" y="403109430"/>
          <a:ext cx="273050" cy="509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737</xdr:row>
      <xdr:rowOff>0</xdr:rowOff>
    </xdr:from>
    <xdr:to>
      <xdr:col>2</xdr:col>
      <xdr:colOff>273050</xdr:colOff>
      <xdr:row>738</xdr:row>
      <xdr:rowOff>166370</xdr:rowOff>
    </xdr:to>
    <xdr:sp>
      <xdr:nvSpPr>
        <xdr:cNvPr id="134" name="Image1" descr="报表底图"/>
        <xdr:cNvSpPr>
          <a:spLocks noChangeAspect="1"/>
        </xdr:cNvSpPr>
      </xdr:nvSpPr>
      <xdr:spPr>
        <a:xfrm>
          <a:off x="1428115" y="403109430"/>
          <a:ext cx="273050" cy="509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737</xdr:row>
      <xdr:rowOff>0</xdr:rowOff>
    </xdr:from>
    <xdr:to>
      <xdr:col>2</xdr:col>
      <xdr:colOff>273050</xdr:colOff>
      <xdr:row>738</xdr:row>
      <xdr:rowOff>166370</xdr:rowOff>
    </xdr:to>
    <xdr:sp>
      <xdr:nvSpPr>
        <xdr:cNvPr id="135" name="Image1" descr="报表底图"/>
        <xdr:cNvSpPr>
          <a:spLocks noChangeAspect="1"/>
        </xdr:cNvSpPr>
      </xdr:nvSpPr>
      <xdr:spPr>
        <a:xfrm>
          <a:off x="1428115" y="403109430"/>
          <a:ext cx="273050" cy="509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737</xdr:row>
      <xdr:rowOff>0</xdr:rowOff>
    </xdr:from>
    <xdr:to>
      <xdr:col>2</xdr:col>
      <xdr:colOff>273050</xdr:colOff>
      <xdr:row>738</xdr:row>
      <xdr:rowOff>166370</xdr:rowOff>
    </xdr:to>
    <xdr:sp>
      <xdr:nvSpPr>
        <xdr:cNvPr id="136" name="Image1" descr="报表底图"/>
        <xdr:cNvSpPr>
          <a:spLocks noChangeAspect="1"/>
        </xdr:cNvSpPr>
      </xdr:nvSpPr>
      <xdr:spPr>
        <a:xfrm>
          <a:off x="1428115" y="403109430"/>
          <a:ext cx="273050" cy="509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737</xdr:row>
      <xdr:rowOff>0</xdr:rowOff>
    </xdr:from>
    <xdr:to>
      <xdr:col>2</xdr:col>
      <xdr:colOff>273050</xdr:colOff>
      <xdr:row>738</xdr:row>
      <xdr:rowOff>166370</xdr:rowOff>
    </xdr:to>
    <xdr:sp>
      <xdr:nvSpPr>
        <xdr:cNvPr id="137" name="Image1" descr="报表底图"/>
        <xdr:cNvSpPr>
          <a:spLocks noChangeAspect="1"/>
        </xdr:cNvSpPr>
      </xdr:nvSpPr>
      <xdr:spPr>
        <a:xfrm>
          <a:off x="1428115" y="403109430"/>
          <a:ext cx="273050" cy="509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737</xdr:row>
      <xdr:rowOff>0</xdr:rowOff>
    </xdr:from>
    <xdr:to>
      <xdr:col>2</xdr:col>
      <xdr:colOff>273050</xdr:colOff>
      <xdr:row>738</xdr:row>
      <xdr:rowOff>166370</xdr:rowOff>
    </xdr:to>
    <xdr:sp>
      <xdr:nvSpPr>
        <xdr:cNvPr id="138" name="Image1" descr="报表底图"/>
        <xdr:cNvSpPr>
          <a:spLocks noChangeAspect="1"/>
        </xdr:cNvSpPr>
      </xdr:nvSpPr>
      <xdr:spPr>
        <a:xfrm>
          <a:off x="1428115" y="403109430"/>
          <a:ext cx="273050" cy="509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737</xdr:row>
      <xdr:rowOff>0</xdr:rowOff>
    </xdr:from>
    <xdr:to>
      <xdr:col>2</xdr:col>
      <xdr:colOff>273050</xdr:colOff>
      <xdr:row>738</xdr:row>
      <xdr:rowOff>166370</xdr:rowOff>
    </xdr:to>
    <xdr:sp>
      <xdr:nvSpPr>
        <xdr:cNvPr id="139" name="Image1" descr="报表底图"/>
        <xdr:cNvSpPr>
          <a:spLocks noChangeAspect="1"/>
        </xdr:cNvSpPr>
      </xdr:nvSpPr>
      <xdr:spPr>
        <a:xfrm>
          <a:off x="1428115" y="403109430"/>
          <a:ext cx="273050" cy="509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737</xdr:row>
      <xdr:rowOff>0</xdr:rowOff>
    </xdr:from>
    <xdr:to>
      <xdr:col>2</xdr:col>
      <xdr:colOff>273050</xdr:colOff>
      <xdr:row>738</xdr:row>
      <xdr:rowOff>143510</xdr:rowOff>
    </xdr:to>
    <xdr:sp>
      <xdr:nvSpPr>
        <xdr:cNvPr id="140" name="Image1" descr="报表底图"/>
        <xdr:cNvSpPr>
          <a:spLocks noChangeAspect="1"/>
        </xdr:cNvSpPr>
      </xdr:nvSpPr>
      <xdr:spPr>
        <a:xfrm>
          <a:off x="1428115" y="403109430"/>
          <a:ext cx="273050" cy="486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737</xdr:row>
      <xdr:rowOff>0</xdr:rowOff>
    </xdr:from>
    <xdr:to>
      <xdr:col>2</xdr:col>
      <xdr:colOff>273050</xdr:colOff>
      <xdr:row>738</xdr:row>
      <xdr:rowOff>143510</xdr:rowOff>
    </xdr:to>
    <xdr:sp>
      <xdr:nvSpPr>
        <xdr:cNvPr id="141" name="Image1" descr="报表底图"/>
        <xdr:cNvSpPr>
          <a:spLocks noChangeAspect="1"/>
        </xdr:cNvSpPr>
      </xdr:nvSpPr>
      <xdr:spPr>
        <a:xfrm>
          <a:off x="1428115" y="403109430"/>
          <a:ext cx="273050" cy="486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737</xdr:row>
      <xdr:rowOff>0</xdr:rowOff>
    </xdr:from>
    <xdr:to>
      <xdr:col>2</xdr:col>
      <xdr:colOff>273050</xdr:colOff>
      <xdr:row>738</xdr:row>
      <xdr:rowOff>143510</xdr:rowOff>
    </xdr:to>
    <xdr:sp>
      <xdr:nvSpPr>
        <xdr:cNvPr id="142" name="Image1" descr="报表底图"/>
        <xdr:cNvSpPr>
          <a:spLocks noChangeAspect="1"/>
        </xdr:cNvSpPr>
      </xdr:nvSpPr>
      <xdr:spPr>
        <a:xfrm>
          <a:off x="1428115" y="403109430"/>
          <a:ext cx="273050" cy="486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737</xdr:row>
      <xdr:rowOff>0</xdr:rowOff>
    </xdr:from>
    <xdr:to>
      <xdr:col>2</xdr:col>
      <xdr:colOff>273050</xdr:colOff>
      <xdr:row>738</xdr:row>
      <xdr:rowOff>143510</xdr:rowOff>
    </xdr:to>
    <xdr:sp>
      <xdr:nvSpPr>
        <xdr:cNvPr id="143" name="Image1" descr="报表底图"/>
        <xdr:cNvSpPr>
          <a:spLocks noChangeAspect="1"/>
        </xdr:cNvSpPr>
      </xdr:nvSpPr>
      <xdr:spPr>
        <a:xfrm>
          <a:off x="1428115" y="403109430"/>
          <a:ext cx="273050" cy="486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737</xdr:row>
      <xdr:rowOff>0</xdr:rowOff>
    </xdr:from>
    <xdr:to>
      <xdr:col>2</xdr:col>
      <xdr:colOff>273050</xdr:colOff>
      <xdr:row>738</xdr:row>
      <xdr:rowOff>143510</xdr:rowOff>
    </xdr:to>
    <xdr:sp>
      <xdr:nvSpPr>
        <xdr:cNvPr id="144" name="Image1" descr="报表底图"/>
        <xdr:cNvSpPr>
          <a:spLocks noChangeAspect="1"/>
        </xdr:cNvSpPr>
      </xdr:nvSpPr>
      <xdr:spPr>
        <a:xfrm>
          <a:off x="1428115" y="403109430"/>
          <a:ext cx="273050" cy="486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737</xdr:row>
      <xdr:rowOff>0</xdr:rowOff>
    </xdr:from>
    <xdr:to>
      <xdr:col>2</xdr:col>
      <xdr:colOff>273050</xdr:colOff>
      <xdr:row>738</xdr:row>
      <xdr:rowOff>143510</xdr:rowOff>
    </xdr:to>
    <xdr:sp>
      <xdr:nvSpPr>
        <xdr:cNvPr id="145" name="Image1" descr="报表底图"/>
        <xdr:cNvSpPr>
          <a:spLocks noChangeAspect="1"/>
        </xdr:cNvSpPr>
      </xdr:nvSpPr>
      <xdr:spPr>
        <a:xfrm>
          <a:off x="1428115" y="403109430"/>
          <a:ext cx="273050" cy="486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737</xdr:row>
      <xdr:rowOff>0</xdr:rowOff>
    </xdr:from>
    <xdr:to>
      <xdr:col>2</xdr:col>
      <xdr:colOff>273050</xdr:colOff>
      <xdr:row>738</xdr:row>
      <xdr:rowOff>166370</xdr:rowOff>
    </xdr:to>
    <xdr:sp>
      <xdr:nvSpPr>
        <xdr:cNvPr id="146" name="Image1" descr="报表底图"/>
        <xdr:cNvSpPr>
          <a:spLocks noChangeAspect="1"/>
        </xdr:cNvSpPr>
      </xdr:nvSpPr>
      <xdr:spPr>
        <a:xfrm>
          <a:off x="1428115" y="403109430"/>
          <a:ext cx="273050" cy="509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737</xdr:row>
      <xdr:rowOff>0</xdr:rowOff>
    </xdr:from>
    <xdr:to>
      <xdr:col>2</xdr:col>
      <xdr:colOff>273050</xdr:colOff>
      <xdr:row>738</xdr:row>
      <xdr:rowOff>166370</xdr:rowOff>
    </xdr:to>
    <xdr:sp>
      <xdr:nvSpPr>
        <xdr:cNvPr id="147" name="Image1" descr="报表底图"/>
        <xdr:cNvSpPr>
          <a:spLocks noChangeAspect="1"/>
        </xdr:cNvSpPr>
      </xdr:nvSpPr>
      <xdr:spPr>
        <a:xfrm>
          <a:off x="1428115" y="403109430"/>
          <a:ext cx="273050" cy="509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737</xdr:row>
      <xdr:rowOff>0</xdr:rowOff>
    </xdr:from>
    <xdr:to>
      <xdr:col>2</xdr:col>
      <xdr:colOff>273050</xdr:colOff>
      <xdr:row>738</xdr:row>
      <xdr:rowOff>166370</xdr:rowOff>
    </xdr:to>
    <xdr:sp>
      <xdr:nvSpPr>
        <xdr:cNvPr id="148" name="Image1" descr="报表底图"/>
        <xdr:cNvSpPr>
          <a:spLocks noChangeAspect="1"/>
        </xdr:cNvSpPr>
      </xdr:nvSpPr>
      <xdr:spPr>
        <a:xfrm>
          <a:off x="1428115" y="403109430"/>
          <a:ext cx="273050" cy="509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737</xdr:row>
      <xdr:rowOff>0</xdr:rowOff>
    </xdr:from>
    <xdr:to>
      <xdr:col>2</xdr:col>
      <xdr:colOff>273050</xdr:colOff>
      <xdr:row>738</xdr:row>
      <xdr:rowOff>166370</xdr:rowOff>
    </xdr:to>
    <xdr:sp>
      <xdr:nvSpPr>
        <xdr:cNvPr id="149" name="Image1" descr="报表底图"/>
        <xdr:cNvSpPr>
          <a:spLocks noChangeAspect="1"/>
        </xdr:cNvSpPr>
      </xdr:nvSpPr>
      <xdr:spPr>
        <a:xfrm>
          <a:off x="1428115" y="403109430"/>
          <a:ext cx="273050" cy="509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737</xdr:row>
      <xdr:rowOff>0</xdr:rowOff>
    </xdr:from>
    <xdr:to>
      <xdr:col>2</xdr:col>
      <xdr:colOff>273050</xdr:colOff>
      <xdr:row>738</xdr:row>
      <xdr:rowOff>166370</xdr:rowOff>
    </xdr:to>
    <xdr:sp>
      <xdr:nvSpPr>
        <xdr:cNvPr id="150" name="Image1" descr="报表底图"/>
        <xdr:cNvSpPr>
          <a:spLocks noChangeAspect="1"/>
        </xdr:cNvSpPr>
      </xdr:nvSpPr>
      <xdr:spPr>
        <a:xfrm>
          <a:off x="1428115" y="403109430"/>
          <a:ext cx="273050" cy="509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737</xdr:row>
      <xdr:rowOff>0</xdr:rowOff>
    </xdr:from>
    <xdr:to>
      <xdr:col>2</xdr:col>
      <xdr:colOff>273050</xdr:colOff>
      <xdr:row>738</xdr:row>
      <xdr:rowOff>166370</xdr:rowOff>
    </xdr:to>
    <xdr:sp>
      <xdr:nvSpPr>
        <xdr:cNvPr id="151" name="Image1" descr="报表底图"/>
        <xdr:cNvSpPr>
          <a:spLocks noChangeAspect="1"/>
        </xdr:cNvSpPr>
      </xdr:nvSpPr>
      <xdr:spPr>
        <a:xfrm>
          <a:off x="1428115" y="403109430"/>
          <a:ext cx="273050" cy="509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737</xdr:row>
      <xdr:rowOff>0</xdr:rowOff>
    </xdr:from>
    <xdr:to>
      <xdr:col>2</xdr:col>
      <xdr:colOff>273050</xdr:colOff>
      <xdr:row>738</xdr:row>
      <xdr:rowOff>166370</xdr:rowOff>
    </xdr:to>
    <xdr:sp>
      <xdr:nvSpPr>
        <xdr:cNvPr id="152" name="Image1" descr="报表底图"/>
        <xdr:cNvSpPr>
          <a:spLocks noChangeAspect="1"/>
        </xdr:cNvSpPr>
      </xdr:nvSpPr>
      <xdr:spPr>
        <a:xfrm>
          <a:off x="1428115" y="403109430"/>
          <a:ext cx="273050" cy="509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737</xdr:row>
      <xdr:rowOff>0</xdr:rowOff>
    </xdr:from>
    <xdr:to>
      <xdr:col>2</xdr:col>
      <xdr:colOff>273050</xdr:colOff>
      <xdr:row>738</xdr:row>
      <xdr:rowOff>143510</xdr:rowOff>
    </xdr:to>
    <xdr:sp>
      <xdr:nvSpPr>
        <xdr:cNvPr id="153" name="Image1" descr="报表底图"/>
        <xdr:cNvSpPr>
          <a:spLocks noChangeAspect="1"/>
        </xdr:cNvSpPr>
      </xdr:nvSpPr>
      <xdr:spPr>
        <a:xfrm>
          <a:off x="1428115" y="403109430"/>
          <a:ext cx="273050" cy="486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737</xdr:row>
      <xdr:rowOff>0</xdr:rowOff>
    </xdr:from>
    <xdr:to>
      <xdr:col>2</xdr:col>
      <xdr:colOff>273050</xdr:colOff>
      <xdr:row>738</xdr:row>
      <xdr:rowOff>143510</xdr:rowOff>
    </xdr:to>
    <xdr:sp>
      <xdr:nvSpPr>
        <xdr:cNvPr id="154" name="Image1" descr="报表底图"/>
        <xdr:cNvSpPr>
          <a:spLocks noChangeAspect="1"/>
        </xdr:cNvSpPr>
      </xdr:nvSpPr>
      <xdr:spPr>
        <a:xfrm>
          <a:off x="1428115" y="403109430"/>
          <a:ext cx="273050" cy="486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737</xdr:row>
      <xdr:rowOff>0</xdr:rowOff>
    </xdr:from>
    <xdr:to>
      <xdr:col>2</xdr:col>
      <xdr:colOff>273050</xdr:colOff>
      <xdr:row>738</xdr:row>
      <xdr:rowOff>143510</xdr:rowOff>
    </xdr:to>
    <xdr:sp>
      <xdr:nvSpPr>
        <xdr:cNvPr id="155" name="Image1" descr="报表底图"/>
        <xdr:cNvSpPr>
          <a:spLocks noChangeAspect="1"/>
        </xdr:cNvSpPr>
      </xdr:nvSpPr>
      <xdr:spPr>
        <a:xfrm>
          <a:off x="1428115" y="403109430"/>
          <a:ext cx="273050" cy="486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737</xdr:row>
      <xdr:rowOff>0</xdr:rowOff>
    </xdr:from>
    <xdr:to>
      <xdr:col>2</xdr:col>
      <xdr:colOff>273050</xdr:colOff>
      <xdr:row>738</xdr:row>
      <xdr:rowOff>143510</xdr:rowOff>
    </xdr:to>
    <xdr:sp>
      <xdr:nvSpPr>
        <xdr:cNvPr id="156" name="Image1" descr="报表底图"/>
        <xdr:cNvSpPr>
          <a:spLocks noChangeAspect="1"/>
        </xdr:cNvSpPr>
      </xdr:nvSpPr>
      <xdr:spPr>
        <a:xfrm>
          <a:off x="1428115" y="403109430"/>
          <a:ext cx="273050" cy="486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737</xdr:row>
      <xdr:rowOff>0</xdr:rowOff>
    </xdr:from>
    <xdr:to>
      <xdr:col>2</xdr:col>
      <xdr:colOff>273050</xdr:colOff>
      <xdr:row>738</xdr:row>
      <xdr:rowOff>143510</xdr:rowOff>
    </xdr:to>
    <xdr:sp>
      <xdr:nvSpPr>
        <xdr:cNvPr id="157" name="Image1" descr="报表底图"/>
        <xdr:cNvSpPr>
          <a:spLocks noChangeAspect="1"/>
        </xdr:cNvSpPr>
      </xdr:nvSpPr>
      <xdr:spPr>
        <a:xfrm>
          <a:off x="1428115" y="403109430"/>
          <a:ext cx="273050" cy="486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897</xdr:row>
      <xdr:rowOff>0</xdr:rowOff>
    </xdr:from>
    <xdr:to>
      <xdr:col>2</xdr:col>
      <xdr:colOff>274320</xdr:colOff>
      <xdr:row>898</xdr:row>
      <xdr:rowOff>52705</xdr:rowOff>
    </xdr:to>
    <xdr:sp>
      <xdr:nvSpPr>
        <xdr:cNvPr id="158" name="AutoShape 27" descr="报表底图"/>
        <xdr:cNvSpPr>
          <a:spLocks noChangeAspect="1"/>
        </xdr:cNvSpPr>
      </xdr:nvSpPr>
      <xdr:spPr>
        <a:xfrm>
          <a:off x="1428115" y="468247730"/>
          <a:ext cx="274320" cy="484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897</xdr:row>
      <xdr:rowOff>0</xdr:rowOff>
    </xdr:from>
    <xdr:to>
      <xdr:col>2</xdr:col>
      <xdr:colOff>274320</xdr:colOff>
      <xdr:row>898</xdr:row>
      <xdr:rowOff>84455</xdr:rowOff>
    </xdr:to>
    <xdr:sp>
      <xdr:nvSpPr>
        <xdr:cNvPr id="159" name="AutoShape 28" descr="报表底图"/>
        <xdr:cNvSpPr>
          <a:spLocks noChangeAspect="1"/>
        </xdr:cNvSpPr>
      </xdr:nvSpPr>
      <xdr:spPr>
        <a:xfrm>
          <a:off x="1428115" y="468247730"/>
          <a:ext cx="274320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897</xdr:row>
      <xdr:rowOff>0</xdr:rowOff>
    </xdr:from>
    <xdr:to>
      <xdr:col>2</xdr:col>
      <xdr:colOff>274320</xdr:colOff>
      <xdr:row>898</xdr:row>
      <xdr:rowOff>84455</xdr:rowOff>
    </xdr:to>
    <xdr:sp>
      <xdr:nvSpPr>
        <xdr:cNvPr id="160" name="AutoShape 29" descr="报表底图"/>
        <xdr:cNvSpPr>
          <a:spLocks noChangeAspect="1"/>
        </xdr:cNvSpPr>
      </xdr:nvSpPr>
      <xdr:spPr>
        <a:xfrm>
          <a:off x="1428115" y="468247730"/>
          <a:ext cx="274320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897</xdr:row>
      <xdr:rowOff>0</xdr:rowOff>
    </xdr:from>
    <xdr:to>
      <xdr:col>2</xdr:col>
      <xdr:colOff>274320</xdr:colOff>
      <xdr:row>898</xdr:row>
      <xdr:rowOff>84455</xdr:rowOff>
    </xdr:to>
    <xdr:sp>
      <xdr:nvSpPr>
        <xdr:cNvPr id="161" name="AutoShape 30" descr="报表底图"/>
        <xdr:cNvSpPr>
          <a:spLocks noChangeAspect="1"/>
        </xdr:cNvSpPr>
      </xdr:nvSpPr>
      <xdr:spPr>
        <a:xfrm>
          <a:off x="1428115" y="468247730"/>
          <a:ext cx="274320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897</xdr:row>
      <xdr:rowOff>0</xdr:rowOff>
    </xdr:from>
    <xdr:to>
      <xdr:col>2</xdr:col>
      <xdr:colOff>274320</xdr:colOff>
      <xdr:row>898</xdr:row>
      <xdr:rowOff>84455</xdr:rowOff>
    </xdr:to>
    <xdr:sp>
      <xdr:nvSpPr>
        <xdr:cNvPr id="162" name="AutoShape 31" descr="报表底图"/>
        <xdr:cNvSpPr>
          <a:spLocks noChangeAspect="1"/>
        </xdr:cNvSpPr>
      </xdr:nvSpPr>
      <xdr:spPr>
        <a:xfrm>
          <a:off x="1428115" y="468247730"/>
          <a:ext cx="274320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897</xdr:row>
      <xdr:rowOff>0</xdr:rowOff>
    </xdr:from>
    <xdr:to>
      <xdr:col>2</xdr:col>
      <xdr:colOff>274320</xdr:colOff>
      <xdr:row>898</xdr:row>
      <xdr:rowOff>84455</xdr:rowOff>
    </xdr:to>
    <xdr:sp>
      <xdr:nvSpPr>
        <xdr:cNvPr id="163" name="AutoShape 32" descr="报表底图"/>
        <xdr:cNvSpPr>
          <a:spLocks noChangeAspect="1"/>
        </xdr:cNvSpPr>
      </xdr:nvSpPr>
      <xdr:spPr>
        <a:xfrm>
          <a:off x="1428115" y="468247730"/>
          <a:ext cx="274320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897</xdr:row>
      <xdr:rowOff>0</xdr:rowOff>
    </xdr:from>
    <xdr:to>
      <xdr:col>2</xdr:col>
      <xdr:colOff>274320</xdr:colOff>
      <xdr:row>898</xdr:row>
      <xdr:rowOff>84455</xdr:rowOff>
    </xdr:to>
    <xdr:sp>
      <xdr:nvSpPr>
        <xdr:cNvPr id="164" name="AutoShape 33" descr="报表底图"/>
        <xdr:cNvSpPr>
          <a:spLocks noChangeAspect="1"/>
        </xdr:cNvSpPr>
      </xdr:nvSpPr>
      <xdr:spPr>
        <a:xfrm>
          <a:off x="1428115" y="468247730"/>
          <a:ext cx="274320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897</xdr:row>
      <xdr:rowOff>0</xdr:rowOff>
    </xdr:from>
    <xdr:to>
      <xdr:col>2</xdr:col>
      <xdr:colOff>274320</xdr:colOff>
      <xdr:row>898</xdr:row>
      <xdr:rowOff>84455</xdr:rowOff>
    </xdr:to>
    <xdr:sp>
      <xdr:nvSpPr>
        <xdr:cNvPr id="165" name="AutoShape 34" descr="报表底图"/>
        <xdr:cNvSpPr>
          <a:spLocks noChangeAspect="1"/>
        </xdr:cNvSpPr>
      </xdr:nvSpPr>
      <xdr:spPr>
        <a:xfrm>
          <a:off x="1428115" y="468247730"/>
          <a:ext cx="274320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897</xdr:row>
      <xdr:rowOff>0</xdr:rowOff>
    </xdr:from>
    <xdr:to>
      <xdr:col>2</xdr:col>
      <xdr:colOff>274320</xdr:colOff>
      <xdr:row>898</xdr:row>
      <xdr:rowOff>52705</xdr:rowOff>
    </xdr:to>
    <xdr:sp>
      <xdr:nvSpPr>
        <xdr:cNvPr id="166" name="AutoShape 35" descr="报表底图"/>
        <xdr:cNvSpPr>
          <a:spLocks noChangeAspect="1"/>
        </xdr:cNvSpPr>
      </xdr:nvSpPr>
      <xdr:spPr>
        <a:xfrm>
          <a:off x="1428115" y="468247730"/>
          <a:ext cx="274320" cy="484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897</xdr:row>
      <xdr:rowOff>0</xdr:rowOff>
    </xdr:from>
    <xdr:to>
      <xdr:col>2</xdr:col>
      <xdr:colOff>274320</xdr:colOff>
      <xdr:row>898</xdr:row>
      <xdr:rowOff>52705</xdr:rowOff>
    </xdr:to>
    <xdr:sp>
      <xdr:nvSpPr>
        <xdr:cNvPr id="167" name="AutoShape 36" descr="报表底图"/>
        <xdr:cNvSpPr>
          <a:spLocks noChangeAspect="1"/>
        </xdr:cNvSpPr>
      </xdr:nvSpPr>
      <xdr:spPr>
        <a:xfrm>
          <a:off x="1428115" y="468247730"/>
          <a:ext cx="274320" cy="484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897</xdr:row>
      <xdr:rowOff>0</xdr:rowOff>
    </xdr:from>
    <xdr:to>
      <xdr:col>2</xdr:col>
      <xdr:colOff>274320</xdr:colOff>
      <xdr:row>898</xdr:row>
      <xdr:rowOff>52705</xdr:rowOff>
    </xdr:to>
    <xdr:sp>
      <xdr:nvSpPr>
        <xdr:cNvPr id="168" name="AutoShape 37" descr="报表底图"/>
        <xdr:cNvSpPr>
          <a:spLocks noChangeAspect="1"/>
        </xdr:cNvSpPr>
      </xdr:nvSpPr>
      <xdr:spPr>
        <a:xfrm>
          <a:off x="1428115" y="468247730"/>
          <a:ext cx="274320" cy="484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897</xdr:row>
      <xdr:rowOff>0</xdr:rowOff>
    </xdr:from>
    <xdr:to>
      <xdr:col>2</xdr:col>
      <xdr:colOff>274320</xdr:colOff>
      <xdr:row>898</xdr:row>
      <xdr:rowOff>52705</xdr:rowOff>
    </xdr:to>
    <xdr:sp>
      <xdr:nvSpPr>
        <xdr:cNvPr id="169" name="AutoShape 38" descr="报表底图"/>
        <xdr:cNvSpPr>
          <a:spLocks noChangeAspect="1"/>
        </xdr:cNvSpPr>
      </xdr:nvSpPr>
      <xdr:spPr>
        <a:xfrm>
          <a:off x="1428115" y="468247730"/>
          <a:ext cx="274320" cy="484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897</xdr:row>
      <xdr:rowOff>0</xdr:rowOff>
    </xdr:from>
    <xdr:to>
      <xdr:col>2</xdr:col>
      <xdr:colOff>274320</xdr:colOff>
      <xdr:row>898</xdr:row>
      <xdr:rowOff>52705</xdr:rowOff>
    </xdr:to>
    <xdr:sp>
      <xdr:nvSpPr>
        <xdr:cNvPr id="170" name="AutoShape 39" descr="报表底图"/>
        <xdr:cNvSpPr>
          <a:spLocks noChangeAspect="1"/>
        </xdr:cNvSpPr>
      </xdr:nvSpPr>
      <xdr:spPr>
        <a:xfrm>
          <a:off x="1428115" y="468247730"/>
          <a:ext cx="274320" cy="484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897</xdr:row>
      <xdr:rowOff>0</xdr:rowOff>
    </xdr:from>
    <xdr:to>
      <xdr:col>2</xdr:col>
      <xdr:colOff>274320</xdr:colOff>
      <xdr:row>898</xdr:row>
      <xdr:rowOff>52705</xdr:rowOff>
    </xdr:to>
    <xdr:sp>
      <xdr:nvSpPr>
        <xdr:cNvPr id="171" name="AutoShape 40" descr="报表底图"/>
        <xdr:cNvSpPr>
          <a:spLocks noChangeAspect="1"/>
        </xdr:cNvSpPr>
      </xdr:nvSpPr>
      <xdr:spPr>
        <a:xfrm>
          <a:off x="1428115" y="468247730"/>
          <a:ext cx="274320" cy="484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897</xdr:row>
      <xdr:rowOff>0</xdr:rowOff>
    </xdr:from>
    <xdr:to>
      <xdr:col>2</xdr:col>
      <xdr:colOff>274320</xdr:colOff>
      <xdr:row>898</xdr:row>
      <xdr:rowOff>84455</xdr:rowOff>
    </xdr:to>
    <xdr:sp>
      <xdr:nvSpPr>
        <xdr:cNvPr id="172" name="AutoShape 41" descr="报表底图"/>
        <xdr:cNvSpPr>
          <a:spLocks noChangeAspect="1"/>
        </xdr:cNvSpPr>
      </xdr:nvSpPr>
      <xdr:spPr>
        <a:xfrm>
          <a:off x="1428115" y="468247730"/>
          <a:ext cx="274320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897</xdr:row>
      <xdr:rowOff>0</xdr:rowOff>
    </xdr:from>
    <xdr:to>
      <xdr:col>2</xdr:col>
      <xdr:colOff>274320</xdr:colOff>
      <xdr:row>898</xdr:row>
      <xdr:rowOff>84455</xdr:rowOff>
    </xdr:to>
    <xdr:sp>
      <xdr:nvSpPr>
        <xdr:cNvPr id="173" name="AutoShape 42" descr="报表底图"/>
        <xdr:cNvSpPr>
          <a:spLocks noChangeAspect="1"/>
        </xdr:cNvSpPr>
      </xdr:nvSpPr>
      <xdr:spPr>
        <a:xfrm>
          <a:off x="1428115" y="468247730"/>
          <a:ext cx="274320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897</xdr:row>
      <xdr:rowOff>0</xdr:rowOff>
    </xdr:from>
    <xdr:to>
      <xdr:col>2</xdr:col>
      <xdr:colOff>274320</xdr:colOff>
      <xdr:row>898</xdr:row>
      <xdr:rowOff>84455</xdr:rowOff>
    </xdr:to>
    <xdr:sp>
      <xdr:nvSpPr>
        <xdr:cNvPr id="174" name="AutoShape 43" descr="报表底图"/>
        <xdr:cNvSpPr>
          <a:spLocks noChangeAspect="1"/>
        </xdr:cNvSpPr>
      </xdr:nvSpPr>
      <xdr:spPr>
        <a:xfrm>
          <a:off x="1428115" y="468247730"/>
          <a:ext cx="274320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897</xdr:row>
      <xdr:rowOff>0</xdr:rowOff>
    </xdr:from>
    <xdr:to>
      <xdr:col>2</xdr:col>
      <xdr:colOff>274320</xdr:colOff>
      <xdr:row>898</xdr:row>
      <xdr:rowOff>84455</xdr:rowOff>
    </xdr:to>
    <xdr:sp>
      <xdr:nvSpPr>
        <xdr:cNvPr id="175" name="AutoShape 44" descr="报表底图"/>
        <xdr:cNvSpPr>
          <a:spLocks noChangeAspect="1"/>
        </xdr:cNvSpPr>
      </xdr:nvSpPr>
      <xdr:spPr>
        <a:xfrm>
          <a:off x="1428115" y="468247730"/>
          <a:ext cx="274320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897</xdr:row>
      <xdr:rowOff>0</xdr:rowOff>
    </xdr:from>
    <xdr:to>
      <xdr:col>2</xdr:col>
      <xdr:colOff>274320</xdr:colOff>
      <xdr:row>898</xdr:row>
      <xdr:rowOff>84455</xdr:rowOff>
    </xdr:to>
    <xdr:sp>
      <xdr:nvSpPr>
        <xdr:cNvPr id="176" name="AutoShape 45" descr="报表底图"/>
        <xdr:cNvSpPr>
          <a:spLocks noChangeAspect="1"/>
        </xdr:cNvSpPr>
      </xdr:nvSpPr>
      <xdr:spPr>
        <a:xfrm>
          <a:off x="1428115" y="468247730"/>
          <a:ext cx="274320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897</xdr:row>
      <xdr:rowOff>0</xdr:rowOff>
    </xdr:from>
    <xdr:to>
      <xdr:col>2</xdr:col>
      <xdr:colOff>274320</xdr:colOff>
      <xdr:row>898</xdr:row>
      <xdr:rowOff>84455</xdr:rowOff>
    </xdr:to>
    <xdr:sp>
      <xdr:nvSpPr>
        <xdr:cNvPr id="177" name="AutoShape 46" descr="报表底图"/>
        <xdr:cNvSpPr>
          <a:spLocks noChangeAspect="1"/>
        </xdr:cNvSpPr>
      </xdr:nvSpPr>
      <xdr:spPr>
        <a:xfrm>
          <a:off x="1428115" y="468247730"/>
          <a:ext cx="274320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897</xdr:row>
      <xdr:rowOff>0</xdr:rowOff>
    </xdr:from>
    <xdr:to>
      <xdr:col>2</xdr:col>
      <xdr:colOff>274320</xdr:colOff>
      <xdr:row>898</xdr:row>
      <xdr:rowOff>84455</xdr:rowOff>
    </xdr:to>
    <xdr:sp>
      <xdr:nvSpPr>
        <xdr:cNvPr id="178" name="AutoShape 47" descr="报表底图"/>
        <xdr:cNvSpPr>
          <a:spLocks noChangeAspect="1"/>
        </xdr:cNvSpPr>
      </xdr:nvSpPr>
      <xdr:spPr>
        <a:xfrm>
          <a:off x="1428115" y="468247730"/>
          <a:ext cx="274320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897</xdr:row>
      <xdr:rowOff>0</xdr:rowOff>
    </xdr:from>
    <xdr:to>
      <xdr:col>2</xdr:col>
      <xdr:colOff>274320</xdr:colOff>
      <xdr:row>898</xdr:row>
      <xdr:rowOff>52705</xdr:rowOff>
    </xdr:to>
    <xdr:sp>
      <xdr:nvSpPr>
        <xdr:cNvPr id="179" name="AutoShape 48" descr="报表底图"/>
        <xdr:cNvSpPr>
          <a:spLocks noChangeAspect="1"/>
        </xdr:cNvSpPr>
      </xdr:nvSpPr>
      <xdr:spPr>
        <a:xfrm>
          <a:off x="1428115" y="468247730"/>
          <a:ext cx="274320" cy="484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897</xdr:row>
      <xdr:rowOff>0</xdr:rowOff>
    </xdr:from>
    <xdr:to>
      <xdr:col>2</xdr:col>
      <xdr:colOff>274320</xdr:colOff>
      <xdr:row>898</xdr:row>
      <xdr:rowOff>52705</xdr:rowOff>
    </xdr:to>
    <xdr:sp>
      <xdr:nvSpPr>
        <xdr:cNvPr id="180" name="AutoShape 49" descr="报表底图"/>
        <xdr:cNvSpPr>
          <a:spLocks noChangeAspect="1"/>
        </xdr:cNvSpPr>
      </xdr:nvSpPr>
      <xdr:spPr>
        <a:xfrm>
          <a:off x="1428115" y="468247730"/>
          <a:ext cx="274320" cy="484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897</xdr:row>
      <xdr:rowOff>0</xdr:rowOff>
    </xdr:from>
    <xdr:to>
      <xdr:col>2</xdr:col>
      <xdr:colOff>274320</xdr:colOff>
      <xdr:row>898</xdr:row>
      <xdr:rowOff>52705</xdr:rowOff>
    </xdr:to>
    <xdr:sp>
      <xdr:nvSpPr>
        <xdr:cNvPr id="181" name="AutoShape 50" descr="报表底图"/>
        <xdr:cNvSpPr>
          <a:spLocks noChangeAspect="1"/>
        </xdr:cNvSpPr>
      </xdr:nvSpPr>
      <xdr:spPr>
        <a:xfrm>
          <a:off x="1428115" y="468247730"/>
          <a:ext cx="274320" cy="484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897</xdr:row>
      <xdr:rowOff>0</xdr:rowOff>
    </xdr:from>
    <xdr:to>
      <xdr:col>2</xdr:col>
      <xdr:colOff>274320</xdr:colOff>
      <xdr:row>898</xdr:row>
      <xdr:rowOff>52705</xdr:rowOff>
    </xdr:to>
    <xdr:sp>
      <xdr:nvSpPr>
        <xdr:cNvPr id="182" name="AutoShape 51" descr="报表底图"/>
        <xdr:cNvSpPr>
          <a:spLocks noChangeAspect="1"/>
        </xdr:cNvSpPr>
      </xdr:nvSpPr>
      <xdr:spPr>
        <a:xfrm>
          <a:off x="1428115" y="468247730"/>
          <a:ext cx="274320" cy="484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897</xdr:row>
      <xdr:rowOff>0</xdr:rowOff>
    </xdr:from>
    <xdr:to>
      <xdr:col>2</xdr:col>
      <xdr:colOff>274320</xdr:colOff>
      <xdr:row>898</xdr:row>
      <xdr:rowOff>52705</xdr:rowOff>
    </xdr:to>
    <xdr:sp>
      <xdr:nvSpPr>
        <xdr:cNvPr id="183" name="AutoShape 52" descr="报表底图"/>
        <xdr:cNvSpPr>
          <a:spLocks noChangeAspect="1"/>
        </xdr:cNvSpPr>
      </xdr:nvSpPr>
      <xdr:spPr>
        <a:xfrm>
          <a:off x="1428115" y="468247730"/>
          <a:ext cx="274320" cy="484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897</xdr:row>
      <xdr:rowOff>0</xdr:rowOff>
    </xdr:from>
    <xdr:to>
      <xdr:col>2</xdr:col>
      <xdr:colOff>274320</xdr:colOff>
      <xdr:row>898</xdr:row>
      <xdr:rowOff>52705</xdr:rowOff>
    </xdr:to>
    <xdr:sp>
      <xdr:nvSpPr>
        <xdr:cNvPr id="184" name="Image1" descr="报表底图"/>
        <xdr:cNvSpPr>
          <a:spLocks noChangeAspect="1"/>
        </xdr:cNvSpPr>
      </xdr:nvSpPr>
      <xdr:spPr>
        <a:xfrm>
          <a:off x="1428115" y="468247730"/>
          <a:ext cx="274320" cy="484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897</xdr:row>
      <xdr:rowOff>0</xdr:rowOff>
    </xdr:from>
    <xdr:to>
      <xdr:col>2</xdr:col>
      <xdr:colOff>274320</xdr:colOff>
      <xdr:row>898</xdr:row>
      <xdr:rowOff>84455</xdr:rowOff>
    </xdr:to>
    <xdr:sp>
      <xdr:nvSpPr>
        <xdr:cNvPr id="185" name="Image1" descr="报表底图"/>
        <xdr:cNvSpPr>
          <a:spLocks noChangeAspect="1"/>
        </xdr:cNvSpPr>
      </xdr:nvSpPr>
      <xdr:spPr>
        <a:xfrm>
          <a:off x="1428115" y="468247730"/>
          <a:ext cx="274320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897</xdr:row>
      <xdr:rowOff>0</xdr:rowOff>
    </xdr:from>
    <xdr:to>
      <xdr:col>2</xdr:col>
      <xdr:colOff>274320</xdr:colOff>
      <xdr:row>898</xdr:row>
      <xdr:rowOff>84455</xdr:rowOff>
    </xdr:to>
    <xdr:sp>
      <xdr:nvSpPr>
        <xdr:cNvPr id="186" name="Image1" descr="报表底图"/>
        <xdr:cNvSpPr>
          <a:spLocks noChangeAspect="1"/>
        </xdr:cNvSpPr>
      </xdr:nvSpPr>
      <xdr:spPr>
        <a:xfrm>
          <a:off x="1428115" y="468247730"/>
          <a:ext cx="274320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897</xdr:row>
      <xdr:rowOff>0</xdr:rowOff>
    </xdr:from>
    <xdr:to>
      <xdr:col>2</xdr:col>
      <xdr:colOff>274320</xdr:colOff>
      <xdr:row>898</xdr:row>
      <xdr:rowOff>84455</xdr:rowOff>
    </xdr:to>
    <xdr:sp>
      <xdr:nvSpPr>
        <xdr:cNvPr id="187" name="Image1" descr="报表底图"/>
        <xdr:cNvSpPr>
          <a:spLocks noChangeAspect="1"/>
        </xdr:cNvSpPr>
      </xdr:nvSpPr>
      <xdr:spPr>
        <a:xfrm>
          <a:off x="1428115" y="468247730"/>
          <a:ext cx="274320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897</xdr:row>
      <xdr:rowOff>0</xdr:rowOff>
    </xdr:from>
    <xdr:to>
      <xdr:col>2</xdr:col>
      <xdr:colOff>274320</xdr:colOff>
      <xdr:row>898</xdr:row>
      <xdr:rowOff>84455</xdr:rowOff>
    </xdr:to>
    <xdr:sp>
      <xdr:nvSpPr>
        <xdr:cNvPr id="188" name="Image1" descr="报表底图"/>
        <xdr:cNvSpPr>
          <a:spLocks noChangeAspect="1"/>
        </xdr:cNvSpPr>
      </xdr:nvSpPr>
      <xdr:spPr>
        <a:xfrm>
          <a:off x="1428115" y="468247730"/>
          <a:ext cx="274320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897</xdr:row>
      <xdr:rowOff>0</xdr:rowOff>
    </xdr:from>
    <xdr:to>
      <xdr:col>2</xdr:col>
      <xdr:colOff>274320</xdr:colOff>
      <xdr:row>898</xdr:row>
      <xdr:rowOff>84455</xdr:rowOff>
    </xdr:to>
    <xdr:sp>
      <xdr:nvSpPr>
        <xdr:cNvPr id="189" name="Image1" descr="报表底图"/>
        <xdr:cNvSpPr>
          <a:spLocks noChangeAspect="1"/>
        </xdr:cNvSpPr>
      </xdr:nvSpPr>
      <xdr:spPr>
        <a:xfrm>
          <a:off x="1428115" y="468247730"/>
          <a:ext cx="274320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897</xdr:row>
      <xdr:rowOff>0</xdr:rowOff>
    </xdr:from>
    <xdr:to>
      <xdr:col>2</xdr:col>
      <xdr:colOff>274320</xdr:colOff>
      <xdr:row>898</xdr:row>
      <xdr:rowOff>84455</xdr:rowOff>
    </xdr:to>
    <xdr:sp>
      <xdr:nvSpPr>
        <xdr:cNvPr id="190" name="Image1" descr="报表底图"/>
        <xdr:cNvSpPr>
          <a:spLocks noChangeAspect="1"/>
        </xdr:cNvSpPr>
      </xdr:nvSpPr>
      <xdr:spPr>
        <a:xfrm>
          <a:off x="1428115" y="468247730"/>
          <a:ext cx="274320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897</xdr:row>
      <xdr:rowOff>0</xdr:rowOff>
    </xdr:from>
    <xdr:to>
      <xdr:col>2</xdr:col>
      <xdr:colOff>274320</xdr:colOff>
      <xdr:row>898</xdr:row>
      <xdr:rowOff>84455</xdr:rowOff>
    </xdr:to>
    <xdr:sp>
      <xdr:nvSpPr>
        <xdr:cNvPr id="191" name="Image1" descr="报表底图"/>
        <xdr:cNvSpPr>
          <a:spLocks noChangeAspect="1"/>
        </xdr:cNvSpPr>
      </xdr:nvSpPr>
      <xdr:spPr>
        <a:xfrm>
          <a:off x="1428115" y="468247730"/>
          <a:ext cx="274320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897</xdr:row>
      <xdr:rowOff>0</xdr:rowOff>
    </xdr:from>
    <xdr:to>
      <xdr:col>2</xdr:col>
      <xdr:colOff>274320</xdr:colOff>
      <xdr:row>898</xdr:row>
      <xdr:rowOff>52705</xdr:rowOff>
    </xdr:to>
    <xdr:sp>
      <xdr:nvSpPr>
        <xdr:cNvPr id="192" name="Image1" descr="报表底图"/>
        <xdr:cNvSpPr>
          <a:spLocks noChangeAspect="1"/>
        </xdr:cNvSpPr>
      </xdr:nvSpPr>
      <xdr:spPr>
        <a:xfrm>
          <a:off x="1428115" y="468247730"/>
          <a:ext cx="274320" cy="484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897</xdr:row>
      <xdr:rowOff>0</xdr:rowOff>
    </xdr:from>
    <xdr:to>
      <xdr:col>2</xdr:col>
      <xdr:colOff>274320</xdr:colOff>
      <xdr:row>898</xdr:row>
      <xdr:rowOff>52705</xdr:rowOff>
    </xdr:to>
    <xdr:sp>
      <xdr:nvSpPr>
        <xdr:cNvPr id="193" name="Image1" descr="报表底图"/>
        <xdr:cNvSpPr>
          <a:spLocks noChangeAspect="1"/>
        </xdr:cNvSpPr>
      </xdr:nvSpPr>
      <xdr:spPr>
        <a:xfrm>
          <a:off x="1428115" y="468247730"/>
          <a:ext cx="274320" cy="484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897</xdr:row>
      <xdr:rowOff>0</xdr:rowOff>
    </xdr:from>
    <xdr:to>
      <xdr:col>2</xdr:col>
      <xdr:colOff>274320</xdr:colOff>
      <xdr:row>898</xdr:row>
      <xdr:rowOff>52705</xdr:rowOff>
    </xdr:to>
    <xdr:sp>
      <xdr:nvSpPr>
        <xdr:cNvPr id="194" name="Image1" descr="报表底图"/>
        <xdr:cNvSpPr>
          <a:spLocks noChangeAspect="1"/>
        </xdr:cNvSpPr>
      </xdr:nvSpPr>
      <xdr:spPr>
        <a:xfrm>
          <a:off x="1428115" y="468247730"/>
          <a:ext cx="274320" cy="484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897</xdr:row>
      <xdr:rowOff>0</xdr:rowOff>
    </xdr:from>
    <xdr:to>
      <xdr:col>2</xdr:col>
      <xdr:colOff>274320</xdr:colOff>
      <xdr:row>898</xdr:row>
      <xdr:rowOff>52705</xdr:rowOff>
    </xdr:to>
    <xdr:sp>
      <xdr:nvSpPr>
        <xdr:cNvPr id="195" name="Image1" descr="报表底图"/>
        <xdr:cNvSpPr>
          <a:spLocks noChangeAspect="1"/>
        </xdr:cNvSpPr>
      </xdr:nvSpPr>
      <xdr:spPr>
        <a:xfrm>
          <a:off x="1428115" y="468247730"/>
          <a:ext cx="274320" cy="484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897</xdr:row>
      <xdr:rowOff>0</xdr:rowOff>
    </xdr:from>
    <xdr:to>
      <xdr:col>2</xdr:col>
      <xdr:colOff>274320</xdr:colOff>
      <xdr:row>898</xdr:row>
      <xdr:rowOff>52705</xdr:rowOff>
    </xdr:to>
    <xdr:sp>
      <xdr:nvSpPr>
        <xdr:cNvPr id="196" name="Image1" descr="报表底图"/>
        <xdr:cNvSpPr>
          <a:spLocks noChangeAspect="1"/>
        </xdr:cNvSpPr>
      </xdr:nvSpPr>
      <xdr:spPr>
        <a:xfrm>
          <a:off x="1428115" y="468247730"/>
          <a:ext cx="274320" cy="484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897</xdr:row>
      <xdr:rowOff>0</xdr:rowOff>
    </xdr:from>
    <xdr:to>
      <xdr:col>2</xdr:col>
      <xdr:colOff>274320</xdr:colOff>
      <xdr:row>898</xdr:row>
      <xdr:rowOff>52705</xdr:rowOff>
    </xdr:to>
    <xdr:sp>
      <xdr:nvSpPr>
        <xdr:cNvPr id="197" name="Image1" descr="报表底图"/>
        <xdr:cNvSpPr>
          <a:spLocks noChangeAspect="1"/>
        </xdr:cNvSpPr>
      </xdr:nvSpPr>
      <xdr:spPr>
        <a:xfrm>
          <a:off x="1428115" y="468247730"/>
          <a:ext cx="274320" cy="484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897</xdr:row>
      <xdr:rowOff>0</xdr:rowOff>
    </xdr:from>
    <xdr:to>
      <xdr:col>2</xdr:col>
      <xdr:colOff>274320</xdr:colOff>
      <xdr:row>898</xdr:row>
      <xdr:rowOff>84455</xdr:rowOff>
    </xdr:to>
    <xdr:sp>
      <xdr:nvSpPr>
        <xdr:cNvPr id="198" name="Image1" descr="报表底图"/>
        <xdr:cNvSpPr>
          <a:spLocks noChangeAspect="1"/>
        </xdr:cNvSpPr>
      </xdr:nvSpPr>
      <xdr:spPr>
        <a:xfrm>
          <a:off x="1428115" y="468247730"/>
          <a:ext cx="274320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897</xdr:row>
      <xdr:rowOff>0</xdr:rowOff>
    </xdr:from>
    <xdr:to>
      <xdr:col>2</xdr:col>
      <xdr:colOff>274320</xdr:colOff>
      <xdr:row>898</xdr:row>
      <xdr:rowOff>84455</xdr:rowOff>
    </xdr:to>
    <xdr:sp>
      <xdr:nvSpPr>
        <xdr:cNvPr id="199" name="Image1" descr="报表底图"/>
        <xdr:cNvSpPr>
          <a:spLocks noChangeAspect="1"/>
        </xdr:cNvSpPr>
      </xdr:nvSpPr>
      <xdr:spPr>
        <a:xfrm>
          <a:off x="1428115" y="468247730"/>
          <a:ext cx="274320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897</xdr:row>
      <xdr:rowOff>0</xdr:rowOff>
    </xdr:from>
    <xdr:to>
      <xdr:col>2</xdr:col>
      <xdr:colOff>274320</xdr:colOff>
      <xdr:row>898</xdr:row>
      <xdr:rowOff>84455</xdr:rowOff>
    </xdr:to>
    <xdr:sp>
      <xdr:nvSpPr>
        <xdr:cNvPr id="200" name="Image1" descr="报表底图"/>
        <xdr:cNvSpPr>
          <a:spLocks noChangeAspect="1"/>
        </xdr:cNvSpPr>
      </xdr:nvSpPr>
      <xdr:spPr>
        <a:xfrm>
          <a:off x="1428115" y="468247730"/>
          <a:ext cx="274320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897</xdr:row>
      <xdr:rowOff>0</xdr:rowOff>
    </xdr:from>
    <xdr:to>
      <xdr:col>2</xdr:col>
      <xdr:colOff>274320</xdr:colOff>
      <xdr:row>898</xdr:row>
      <xdr:rowOff>84455</xdr:rowOff>
    </xdr:to>
    <xdr:sp>
      <xdr:nvSpPr>
        <xdr:cNvPr id="201" name="Image1" descr="报表底图"/>
        <xdr:cNvSpPr>
          <a:spLocks noChangeAspect="1"/>
        </xdr:cNvSpPr>
      </xdr:nvSpPr>
      <xdr:spPr>
        <a:xfrm>
          <a:off x="1428115" y="468247730"/>
          <a:ext cx="274320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897</xdr:row>
      <xdr:rowOff>0</xdr:rowOff>
    </xdr:from>
    <xdr:to>
      <xdr:col>2</xdr:col>
      <xdr:colOff>274320</xdr:colOff>
      <xdr:row>898</xdr:row>
      <xdr:rowOff>84455</xdr:rowOff>
    </xdr:to>
    <xdr:sp>
      <xdr:nvSpPr>
        <xdr:cNvPr id="202" name="Image1" descr="报表底图"/>
        <xdr:cNvSpPr>
          <a:spLocks noChangeAspect="1"/>
        </xdr:cNvSpPr>
      </xdr:nvSpPr>
      <xdr:spPr>
        <a:xfrm>
          <a:off x="1428115" y="468247730"/>
          <a:ext cx="274320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897</xdr:row>
      <xdr:rowOff>0</xdr:rowOff>
    </xdr:from>
    <xdr:to>
      <xdr:col>2</xdr:col>
      <xdr:colOff>274320</xdr:colOff>
      <xdr:row>898</xdr:row>
      <xdr:rowOff>84455</xdr:rowOff>
    </xdr:to>
    <xdr:sp>
      <xdr:nvSpPr>
        <xdr:cNvPr id="203" name="Image1" descr="报表底图"/>
        <xdr:cNvSpPr>
          <a:spLocks noChangeAspect="1"/>
        </xdr:cNvSpPr>
      </xdr:nvSpPr>
      <xdr:spPr>
        <a:xfrm>
          <a:off x="1428115" y="468247730"/>
          <a:ext cx="274320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897</xdr:row>
      <xdr:rowOff>0</xdr:rowOff>
    </xdr:from>
    <xdr:to>
      <xdr:col>2</xdr:col>
      <xdr:colOff>274320</xdr:colOff>
      <xdr:row>898</xdr:row>
      <xdr:rowOff>84455</xdr:rowOff>
    </xdr:to>
    <xdr:sp>
      <xdr:nvSpPr>
        <xdr:cNvPr id="204" name="Image1" descr="报表底图"/>
        <xdr:cNvSpPr>
          <a:spLocks noChangeAspect="1"/>
        </xdr:cNvSpPr>
      </xdr:nvSpPr>
      <xdr:spPr>
        <a:xfrm>
          <a:off x="1428115" y="468247730"/>
          <a:ext cx="274320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897</xdr:row>
      <xdr:rowOff>0</xdr:rowOff>
    </xdr:from>
    <xdr:to>
      <xdr:col>2</xdr:col>
      <xdr:colOff>274320</xdr:colOff>
      <xdr:row>898</xdr:row>
      <xdr:rowOff>52705</xdr:rowOff>
    </xdr:to>
    <xdr:sp>
      <xdr:nvSpPr>
        <xdr:cNvPr id="205" name="Image1" descr="报表底图"/>
        <xdr:cNvSpPr>
          <a:spLocks noChangeAspect="1"/>
        </xdr:cNvSpPr>
      </xdr:nvSpPr>
      <xdr:spPr>
        <a:xfrm>
          <a:off x="1428115" y="468247730"/>
          <a:ext cx="274320" cy="484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897</xdr:row>
      <xdr:rowOff>0</xdr:rowOff>
    </xdr:from>
    <xdr:to>
      <xdr:col>2</xdr:col>
      <xdr:colOff>274320</xdr:colOff>
      <xdr:row>898</xdr:row>
      <xdr:rowOff>52705</xdr:rowOff>
    </xdr:to>
    <xdr:sp>
      <xdr:nvSpPr>
        <xdr:cNvPr id="206" name="Image1" descr="报表底图"/>
        <xdr:cNvSpPr>
          <a:spLocks noChangeAspect="1"/>
        </xdr:cNvSpPr>
      </xdr:nvSpPr>
      <xdr:spPr>
        <a:xfrm>
          <a:off x="1428115" y="468247730"/>
          <a:ext cx="274320" cy="484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897</xdr:row>
      <xdr:rowOff>0</xdr:rowOff>
    </xdr:from>
    <xdr:to>
      <xdr:col>2</xdr:col>
      <xdr:colOff>274320</xdr:colOff>
      <xdr:row>898</xdr:row>
      <xdr:rowOff>52705</xdr:rowOff>
    </xdr:to>
    <xdr:sp>
      <xdr:nvSpPr>
        <xdr:cNvPr id="207" name="Image1" descr="报表底图"/>
        <xdr:cNvSpPr>
          <a:spLocks noChangeAspect="1"/>
        </xdr:cNvSpPr>
      </xdr:nvSpPr>
      <xdr:spPr>
        <a:xfrm>
          <a:off x="1428115" y="468247730"/>
          <a:ext cx="274320" cy="484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897</xdr:row>
      <xdr:rowOff>0</xdr:rowOff>
    </xdr:from>
    <xdr:to>
      <xdr:col>2</xdr:col>
      <xdr:colOff>274320</xdr:colOff>
      <xdr:row>898</xdr:row>
      <xdr:rowOff>52705</xdr:rowOff>
    </xdr:to>
    <xdr:sp>
      <xdr:nvSpPr>
        <xdr:cNvPr id="208" name="Image1" descr="报表底图"/>
        <xdr:cNvSpPr>
          <a:spLocks noChangeAspect="1"/>
        </xdr:cNvSpPr>
      </xdr:nvSpPr>
      <xdr:spPr>
        <a:xfrm>
          <a:off x="1428115" y="468247730"/>
          <a:ext cx="274320" cy="484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897</xdr:row>
      <xdr:rowOff>0</xdr:rowOff>
    </xdr:from>
    <xdr:to>
      <xdr:col>2</xdr:col>
      <xdr:colOff>274320</xdr:colOff>
      <xdr:row>898</xdr:row>
      <xdr:rowOff>52705</xdr:rowOff>
    </xdr:to>
    <xdr:sp>
      <xdr:nvSpPr>
        <xdr:cNvPr id="209" name="Image1" descr="报表底图"/>
        <xdr:cNvSpPr>
          <a:spLocks noChangeAspect="1"/>
        </xdr:cNvSpPr>
      </xdr:nvSpPr>
      <xdr:spPr>
        <a:xfrm>
          <a:off x="1428115" y="468247730"/>
          <a:ext cx="274320" cy="484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1130</xdr:row>
      <xdr:rowOff>0</xdr:rowOff>
    </xdr:from>
    <xdr:to>
      <xdr:col>2</xdr:col>
      <xdr:colOff>273685</xdr:colOff>
      <xdr:row>1130</xdr:row>
      <xdr:rowOff>326390</xdr:rowOff>
    </xdr:to>
    <xdr:sp>
      <xdr:nvSpPr>
        <xdr:cNvPr id="210" name="AutoShape 27" descr="报表底图"/>
        <xdr:cNvSpPr>
          <a:spLocks noChangeAspect="1"/>
        </xdr:cNvSpPr>
      </xdr:nvSpPr>
      <xdr:spPr>
        <a:xfrm>
          <a:off x="1428115" y="590472530"/>
          <a:ext cx="273685" cy="326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1130</xdr:row>
      <xdr:rowOff>0</xdr:rowOff>
    </xdr:from>
    <xdr:to>
      <xdr:col>2</xdr:col>
      <xdr:colOff>273685</xdr:colOff>
      <xdr:row>1131</xdr:row>
      <xdr:rowOff>26670</xdr:rowOff>
    </xdr:to>
    <xdr:sp>
      <xdr:nvSpPr>
        <xdr:cNvPr id="211" name="AutoShape 28" descr="报表底图"/>
        <xdr:cNvSpPr>
          <a:spLocks noChangeAspect="1"/>
        </xdr:cNvSpPr>
      </xdr:nvSpPr>
      <xdr:spPr>
        <a:xfrm>
          <a:off x="1428115" y="590472530"/>
          <a:ext cx="273685" cy="356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1130</xdr:row>
      <xdr:rowOff>0</xdr:rowOff>
    </xdr:from>
    <xdr:to>
      <xdr:col>2</xdr:col>
      <xdr:colOff>273685</xdr:colOff>
      <xdr:row>1131</xdr:row>
      <xdr:rowOff>26670</xdr:rowOff>
    </xdr:to>
    <xdr:sp>
      <xdr:nvSpPr>
        <xdr:cNvPr id="212" name="AutoShape 29" descr="报表底图"/>
        <xdr:cNvSpPr>
          <a:spLocks noChangeAspect="1"/>
        </xdr:cNvSpPr>
      </xdr:nvSpPr>
      <xdr:spPr>
        <a:xfrm>
          <a:off x="1428115" y="590472530"/>
          <a:ext cx="273685" cy="356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1130</xdr:row>
      <xdr:rowOff>0</xdr:rowOff>
    </xdr:from>
    <xdr:to>
      <xdr:col>2</xdr:col>
      <xdr:colOff>273685</xdr:colOff>
      <xdr:row>1131</xdr:row>
      <xdr:rowOff>26670</xdr:rowOff>
    </xdr:to>
    <xdr:sp>
      <xdr:nvSpPr>
        <xdr:cNvPr id="213" name="AutoShape 30" descr="报表底图"/>
        <xdr:cNvSpPr>
          <a:spLocks noChangeAspect="1"/>
        </xdr:cNvSpPr>
      </xdr:nvSpPr>
      <xdr:spPr>
        <a:xfrm>
          <a:off x="1428115" y="590472530"/>
          <a:ext cx="273685" cy="356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1130</xdr:row>
      <xdr:rowOff>0</xdr:rowOff>
    </xdr:from>
    <xdr:to>
      <xdr:col>2</xdr:col>
      <xdr:colOff>273685</xdr:colOff>
      <xdr:row>1131</xdr:row>
      <xdr:rowOff>26670</xdr:rowOff>
    </xdr:to>
    <xdr:sp>
      <xdr:nvSpPr>
        <xdr:cNvPr id="214" name="AutoShape 31" descr="报表底图"/>
        <xdr:cNvSpPr>
          <a:spLocks noChangeAspect="1"/>
        </xdr:cNvSpPr>
      </xdr:nvSpPr>
      <xdr:spPr>
        <a:xfrm>
          <a:off x="1428115" y="590472530"/>
          <a:ext cx="273685" cy="356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1130</xdr:row>
      <xdr:rowOff>0</xdr:rowOff>
    </xdr:from>
    <xdr:to>
      <xdr:col>2</xdr:col>
      <xdr:colOff>273685</xdr:colOff>
      <xdr:row>1131</xdr:row>
      <xdr:rowOff>26670</xdr:rowOff>
    </xdr:to>
    <xdr:sp>
      <xdr:nvSpPr>
        <xdr:cNvPr id="215" name="AutoShape 32" descr="报表底图"/>
        <xdr:cNvSpPr>
          <a:spLocks noChangeAspect="1"/>
        </xdr:cNvSpPr>
      </xdr:nvSpPr>
      <xdr:spPr>
        <a:xfrm>
          <a:off x="1428115" y="590472530"/>
          <a:ext cx="273685" cy="356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1130</xdr:row>
      <xdr:rowOff>0</xdr:rowOff>
    </xdr:from>
    <xdr:to>
      <xdr:col>2</xdr:col>
      <xdr:colOff>273685</xdr:colOff>
      <xdr:row>1131</xdr:row>
      <xdr:rowOff>26670</xdr:rowOff>
    </xdr:to>
    <xdr:sp>
      <xdr:nvSpPr>
        <xdr:cNvPr id="216" name="AutoShape 33" descr="报表底图"/>
        <xdr:cNvSpPr>
          <a:spLocks noChangeAspect="1"/>
        </xdr:cNvSpPr>
      </xdr:nvSpPr>
      <xdr:spPr>
        <a:xfrm>
          <a:off x="1428115" y="590472530"/>
          <a:ext cx="273685" cy="356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1130</xdr:row>
      <xdr:rowOff>0</xdr:rowOff>
    </xdr:from>
    <xdr:to>
      <xdr:col>2</xdr:col>
      <xdr:colOff>273685</xdr:colOff>
      <xdr:row>1131</xdr:row>
      <xdr:rowOff>26670</xdr:rowOff>
    </xdr:to>
    <xdr:sp>
      <xdr:nvSpPr>
        <xdr:cNvPr id="217" name="AutoShape 34" descr="报表底图"/>
        <xdr:cNvSpPr>
          <a:spLocks noChangeAspect="1"/>
        </xdr:cNvSpPr>
      </xdr:nvSpPr>
      <xdr:spPr>
        <a:xfrm>
          <a:off x="1428115" y="590472530"/>
          <a:ext cx="273685" cy="356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1130</xdr:row>
      <xdr:rowOff>0</xdr:rowOff>
    </xdr:from>
    <xdr:to>
      <xdr:col>2</xdr:col>
      <xdr:colOff>273685</xdr:colOff>
      <xdr:row>1130</xdr:row>
      <xdr:rowOff>326390</xdr:rowOff>
    </xdr:to>
    <xdr:sp>
      <xdr:nvSpPr>
        <xdr:cNvPr id="218" name="AutoShape 35" descr="报表底图"/>
        <xdr:cNvSpPr>
          <a:spLocks noChangeAspect="1"/>
        </xdr:cNvSpPr>
      </xdr:nvSpPr>
      <xdr:spPr>
        <a:xfrm>
          <a:off x="1428115" y="590472530"/>
          <a:ext cx="273685" cy="326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1130</xdr:row>
      <xdr:rowOff>0</xdr:rowOff>
    </xdr:from>
    <xdr:to>
      <xdr:col>2</xdr:col>
      <xdr:colOff>273685</xdr:colOff>
      <xdr:row>1130</xdr:row>
      <xdr:rowOff>326390</xdr:rowOff>
    </xdr:to>
    <xdr:sp>
      <xdr:nvSpPr>
        <xdr:cNvPr id="219" name="AutoShape 36" descr="报表底图"/>
        <xdr:cNvSpPr>
          <a:spLocks noChangeAspect="1"/>
        </xdr:cNvSpPr>
      </xdr:nvSpPr>
      <xdr:spPr>
        <a:xfrm>
          <a:off x="1428115" y="590472530"/>
          <a:ext cx="273685" cy="326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1130</xdr:row>
      <xdr:rowOff>0</xdr:rowOff>
    </xdr:from>
    <xdr:to>
      <xdr:col>2</xdr:col>
      <xdr:colOff>273685</xdr:colOff>
      <xdr:row>1130</xdr:row>
      <xdr:rowOff>326390</xdr:rowOff>
    </xdr:to>
    <xdr:sp>
      <xdr:nvSpPr>
        <xdr:cNvPr id="220" name="AutoShape 37" descr="报表底图"/>
        <xdr:cNvSpPr>
          <a:spLocks noChangeAspect="1"/>
        </xdr:cNvSpPr>
      </xdr:nvSpPr>
      <xdr:spPr>
        <a:xfrm>
          <a:off x="1428115" y="590472530"/>
          <a:ext cx="273685" cy="326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1130</xdr:row>
      <xdr:rowOff>0</xdr:rowOff>
    </xdr:from>
    <xdr:to>
      <xdr:col>2</xdr:col>
      <xdr:colOff>273685</xdr:colOff>
      <xdr:row>1130</xdr:row>
      <xdr:rowOff>326390</xdr:rowOff>
    </xdr:to>
    <xdr:sp>
      <xdr:nvSpPr>
        <xdr:cNvPr id="221" name="AutoShape 38" descr="报表底图"/>
        <xdr:cNvSpPr>
          <a:spLocks noChangeAspect="1"/>
        </xdr:cNvSpPr>
      </xdr:nvSpPr>
      <xdr:spPr>
        <a:xfrm>
          <a:off x="1428115" y="590472530"/>
          <a:ext cx="273685" cy="326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1130</xdr:row>
      <xdr:rowOff>0</xdr:rowOff>
    </xdr:from>
    <xdr:to>
      <xdr:col>2</xdr:col>
      <xdr:colOff>273685</xdr:colOff>
      <xdr:row>1130</xdr:row>
      <xdr:rowOff>326390</xdr:rowOff>
    </xdr:to>
    <xdr:sp>
      <xdr:nvSpPr>
        <xdr:cNvPr id="222" name="AutoShape 39" descr="报表底图"/>
        <xdr:cNvSpPr>
          <a:spLocks noChangeAspect="1"/>
        </xdr:cNvSpPr>
      </xdr:nvSpPr>
      <xdr:spPr>
        <a:xfrm>
          <a:off x="1428115" y="590472530"/>
          <a:ext cx="273685" cy="326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1130</xdr:row>
      <xdr:rowOff>0</xdr:rowOff>
    </xdr:from>
    <xdr:to>
      <xdr:col>2</xdr:col>
      <xdr:colOff>273685</xdr:colOff>
      <xdr:row>1130</xdr:row>
      <xdr:rowOff>326390</xdr:rowOff>
    </xdr:to>
    <xdr:sp>
      <xdr:nvSpPr>
        <xdr:cNvPr id="223" name="AutoShape 40" descr="报表底图"/>
        <xdr:cNvSpPr>
          <a:spLocks noChangeAspect="1"/>
        </xdr:cNvSpPr>
      </xdr:nvSpPr>
      <xdr:spPr>
        <a:xfrm>
          <a:off x="1428115" y="590472530"/>
          <a:ext cx="273685" cy="326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1130</xdr:row>
      <xdr:rowOff>0</xdr:rowOff>
    </xdr:from>
    <xdr:to>
      <xdr:col>2</xdr:col>
      <xdr:colOff>273685</xdr:colOff>
      <xdr:row>1131</xdr:row>
      <xdr:rowOff>26670</xdr:rowOff>
    </xdr:to>
    <xdr:sp>
      <xdr:nvSpPr>
        <xdr:cNvPr id="224" name="AutoShape 41" descr="报表底图"/>
        <xdr:cNvSpPr>
          <a:spLocks noChangeAspect="1"/>
        </xdr:cNvSpPr>
      </xdr:nvSpPr>
      <xdr:spPr>
        <a:xfrm>
          <a:off x="1428115" y="590472530"/>
          <a:ext cx="273685" cy="356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1130</xdr:row>
      <xdr:rowOff>0</xdr:rowOff>
    </xdr:from>
    <xdr:to>
      <xdr:col>2</xdr:col>
      <xdr:colOff>273685</xdr:colOff>
      <xdr:row>1131</xdr:row>
      <xdr:rowOff>26670</xdr:rowOff>
    </xdr:to>
    <xdr:sp>
      <xdr:nvSpPr>
        <xdr:cNvPr id="225" name="AutoShape 42" descr="报表底图"/>
        <xdr:cNvSpPr>
          <a:spLocks noChangeAspect="1"/>
        </xdr:cNvSpPr>
      </xdr:nvSpPr>
      <xdr:spPr>
        <a:xfrm>
          <a:off x="1428115" y="590472530"/>
          <a:ext cx="273685" cy="356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1130</xdr:row>
      <xdr:rowOff>0</xdr:rowOff>
    </xdr:from>
    <xdr:to>
      <xdr:col>2</xdr:col>
      <xdr:colOff>273685</xdr:colOff>
      <xdr:row>1131</xdr:row>
      <xdr:rowOff>26670</xdr:rowOff>
    </xdr:to>
    <xdr:sp>
      <xdr:nvSpPr>
        <xdr:cNvPr id="226" name="AutoShape 43" descr="报表底图"/>
        <xdr:cNvSpPr>
          <a:spLocks noChangeAspect="1"/>
        </xdr:cNvSpPr>
      </xdr:nvSpPr>
      <xdr:spPr>
        <a:xfrm>
          <a:off x="1428115" y="590472530"/>
          <a:ext cx="273685" cy="356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1130</xdr:row>
      <xdr:rowOff>0</xdr:rowOff>
    </xdr:from>
    <xdr:to>
      <xdr:col>2</xdr:col>
      <xdr:colOff>273685</xdr:colOff>
      <xdr:row>1131</xdr:row>
      <xdr:rowOff>26670</xdr:rowOff>
    </xdr:to>
    <xdr:sp>
      <xdr:nvSpPr>
        <xdr:cNvPr id="227" name="AutoShape 44" descr="报表底图"/>
        <xdr:cNvSpPr>
          <a:spLocks noChangeAspect="1"/>
        </xdr:cNvSpPr>
      </xdr:nvSpPr>
      <xdr:spPr>
        <a:xfrm>
          <a:off x="1428115" y="590472530"/>
          <a:ext cx="273685" cy="356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1130</xdr:row>
      <xdr:rowOff>0</xdr:rowOff>
    </xdr:from>
    <xdr:to>
      <xdr:col>2</xdr:col>
      <xdr:colOff>273685</xdr:colOff>
      <xdr:row>1131</xdr:row>
      <xdr:rowOff>26670</xdr:rowOff>
    </xdr:to>
    <xdr:sp>
      <xdr:nvSpPr>
        <xdr:cNvPr id="228" name="AutoShape 45" descr="报表底图"/>
        <xdr:cNvSpPr>
          <a:spLocks noChangeAspect="1"/>
        </xdr:cNvSpPr>
      </xdr:nvSpPr>
      <xdr:spPr>
        <a:xfrm>
          <a:off x="1428115" y="590472530"/>
          <a:ext cx="273685" cy="356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1130</xdr:row>
      <xdr:rowOff>0</xdr:rowOff>
    </xdr:from>
    <xdr:to>
      <xdr:col>2</xdr:col>
      <xdr:colOff>273685</xdr:colOff>
      <xdr:row>1131</xdr:row>
      <xdr:rowOff>26670</xdr:rowOff>
    </xdr:to>
    <xdr:sp>
      <xdr:nvSpPr>
        <xdr:cNvPr id="229" name="AutoShape 46" descr="报表底图"/>
        <xdr:cNvSpPr>
          <a:spLocks noChangeAspect="1"/>
        </xdr:cNvSpPr>
      </xdr:nvSpPr>
      <xdr:spPr>
        <a:xfrm>
          <a:off x="1428115" y="590472530"/>
          <a:ext cx="273685" cy="356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1130</xdr:row>
      <xdr:rowOff>0</xdr:rowOff>
    </xdr:from>
    <xdr:to>
      <xdr:col>2</xdr:col>
      <xdr:colOff>273685</xdr:colOff>
      <xdr:row>1131</xdr:row>
      <xdr:rowOff>26670</xdr:rowOff>
    </xdr:to>
    <xdr:sp>
      <xdr:nvSpPr>
        <xdr:cNvPr id="230" name="AutoShape 47" descr="报表底图"/>
        <xdr:cNvSpPr>
          <a:spLocks noChangeAspect="1"/>
        </xdr:cNvSpPr>
      </xdr:nvSpPr>
      <xdr:spPr>
        <a:xfrm>
          <a:off x="1428115" y="590472530"/>
          <a:ext cx="273685" cy="356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1130</xdr:row>
      <xdr:rowOff>0</xdr:rowOff>
    </xdr:from>
    <xdr:to>
      <xdr:col>2</xdr:col>
      <xdr:colOff>273685</xdr:colOff>
      <xdr:row>1130</xdr:row>
      <xdr:rowOff>326390</xdr:rowOff>
    </xdr:to>
    <xdr:sp>
      <xdr:nvSpPr>
        <xdr:cNvPr id="231" name="AutoShape 48" descr="报表底图"/>
        <xdr:cNvSpPr>
          <a:spLocks noChangeAspect="1"/>
        </xdr:cNvSpPr>
      </xdr:nvSpPr>
      <xdr:spPr>
        <a:xfrm>
          <a:off x="1428115" y="590472530"/>
          <a:ext cx="273685" cy="326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1130</xdr:row>
      <xdr:rowOff>0</xdr:rowOff>
    </xdr:from>
    <xdr:to>
      <xdr:col>2</xdr:col>
      <xdr:colOff>273685</xdr:colOff>
      <xdr:row>1130</xdr:row>
      <xdr:rowOff>326390</xdr:rowOff>
    </xdr:to>
    <xdr:sp>
      <xdr:nvSpPr>
        <xdr:cNvPr id="232" name="AutoShape 49" descr="报表底图"/>
        <xdr:cNvSpPr>
          <a:spLocks noChangeAspect="1"/>
        </xdr:cNvSpPr>
      </xdr:nvSpPr>
      <xdr:spPr>
        <a:xfrm>
          <a:off x="1428115" y="590472530"/>
          <a:ext cx="273685" cy="326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1130</xdr:row>
      <xdr:rowOff>0</xdr:rowOff>
    </xdr:from>
    <xdr:to>
      <xdr:col>2</xdr:col>
      <xdr:colOff>273685</xdr:colOff>
      <xdr:row>1130</xdr:row>
      <xdr:rowOff>326390</xdr:rowOff>
    </xdr:to>
    <xdr:sp>
      <xdr:nvSpPr>
        <xdr:cNvPr id="233" name="AutoShape 50" descr="报表底图"/>
        <xdr:cNvSpPr>
          <a:spLocks noChangeAspect="1"/>
        </xdr:cNvSpPr>
      </xdr:nvSpPr>
      <xdr:spPr>
        <a:xfrm>
          <a:off x="1428115" y="590472530"/>
          <a:ext cx="273685" cy="326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1130</xdr:row>
      <xdr:rowOff>0</xdr:rowOff>
    </xdr:from>
    <xdr:to>
      <xdr:col>2</xdr:col>
      <xdr:colOff>273685</xdr:colOff>
      <xdr:row>1130</xdr:row>
      <xdr:rowOff>326390</xdr:rowOff>
    </xdr:to>
    <xdr:sp>
      <xdr:nvSpPr>
        <xdr:cNvPr id="234" name="AutoShape 51" descr="报表底图"/>
        <xdr:cNvSpPr>
          <a:spLocks noChangeAspect="1"/>
        </xdr:cNvSpPr>
      </xdr:nvSpPr>
      <xdr:spPr>
        <a:xfrm>
          <a:off x="1428115" y="590472530"/>
          <a:ext cx="273685" cy="326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1130</xdr:row>
      <xdr:rowOff>0</xdr:rowOff>
    </xdr:from>
    <xdr:to>
      <xdr:col>2</xdr:col>
      <xdr:colOff>273685</xdr:colOff>
      <xdr:row>1130</xdr:row>
      <xdr:rowOff>326390</xdr:rowOff>
    </xdr:to>
    <xdr:sp>
      <xdr:nvSpPr>
        <xdr:cNvPr id="235" name="AutoShape 52" descr="报表底图"/>
        <xdr:cNvSpPr>
          <a:spLocks noChangeAspect="1"/>
        </xdr:cNvSpPr>
      </xdr:nvSpPr>
      <xdr:spPr>
        <a:xfrm>
          <a:off x="1428115" y="590472530"/>
          <a:ext cx="273685" cy="326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1130</xdr:row>
      <xdr:rowOff>0</xdr:rowOff>
    </xdr:from>
    <xdr:to>
      <xdr:col>2</xdr:col>
      <xdr:colOff>273685</xdr:colOff>
      <xdr:row>1130</xdr:row>
      <xdr:rowOff>326390</xdr:rowOff>
    </xdr:to>
    <xdr:sp>
      <xdr:nvSpPr>
        <xdr:cNvPr id="236" name="Image1" descr="报表底图"/>
        <xdr:cNvSpPr>
          <a:spLocks noChangeAspect="1"/>
        </xdr:cNvSpPr>
      </xdr:nvSpPr>
      <xdr:spPr>
        <a:xfrm>
          <a:off x="1428115" y="590472530"/>
          <a:ext cx="273685" cy="326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1130</xdr:row>
      <xdr:rowOff>0</xdr:rowOff>
    </xdr:from>
    <xdr:to>
      <xdr:col>2</xdr:col>
      <xdr:colOff>273685</xdr:colOff>
      <xdr:row>1131</xdr:row>
      <xdr:rowOff>26670</xdr:rowOff>
    </xdr:to>
    <xdr:sp>
      <xdr:nvSpPr>
        <xdr:cNvPr id="237" name="Image1" descr="报表底图"/>
        <xdr:cNvSpPr>
          <a:spLocks noChangeAspect="1"/>
        </xdr:cNvSpPr>
      </xdr:nvSpPr>
      <xdr:spPr>
        <a:xfrm>
          <a:off x="1428115" y="590472530"/>
          <a:ext cx="273685" cy="356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1130</xdr:row>
      <xdr:rowOff>0</xdr:rowOff>
    </xdr:from>
    <xdr:to>
      <xdr:col>2</xdr:col>
      <xdr:colOff>273685</xdr:colOff>
      <xdr:row>1131</xdr:row>
      <xdr:rowOff>26670</xdr:rowOff>
    </xdr:to>
    <xdr:sp>
      <xdr:nvSpPr>
        <xdr:cNvPr id="238" name="Image1" descr="报表底图"/>
        <xdr:cNvSpPr>
          <a:spLocks noChangeAspect="1"/>
        </xdr:cNvSpPr>
      </xdr:nvSpPr>
      <xdr:spPr>
        <a:xfrm>
          <a:off x="1428115" y="590472530"/>
          <a:ext cx="273685" cy="356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1130</xdr:row>
      <xdr:rowOff>0</xdr:rowOff>
    </xdr:from>
    <xdr:to>
      <xdr:col>2</xdr:col>
      <xdr:colOff>273685</xdr:colOff>
      <xdr:row>1131</xdr:row>
      <xdr:rowOff>26670</xdr:rowOff>
    </xdr:to>
    <xdr:sp>
      <xdr:nvSpPr>
        <xdr:cNvPr id="239" name="Image1" descr="报表底图"/>
        <xdr:cNvSpPr>
          <a:spLocks noChangeAspect="1"/>
        </xdr:cNvSpPr>
      </xdr:nvSpPr>
      <xdr:spPr>
        <a:xfrm>
          <a:off x="1428115" y="590472530"/>
          <a:ext cx="273685" cy="356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1130</xdr:row>
      <xdr:rowOff>0</xdr:rowOff>
    </xdr:from>
    <xdr:to>
      <xdr:col>2</xdr:col>
      <xdr:colOff>273685</xdr:colOff>
      <xdr:row>1131</xdr:row>
      <xdr:rowOff>26670</xdr:rowOff>
    </xdr:to>
    <xdr:sp>
      <xdr:nvSpPr>
        <xdr:cNvPr id="240" name="Image1" descr="报表底图"/>
        <xdr:cNvSpPr>
          <a:spLocks noChangeAspect="1"/>
        </xdr:cNvSpPr>
      </xdr:nvSpPr>
      <xdr:spPr>
        <a:xfrm>
          <a:off x="1428115" y="590472530"/>
          <a:ext cx="273685" cy="356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1130</xdr:row>
      <xdr:rowOff>0</xdr:rowOff>
    </xdr:from>
    <xdr:to>
      <xdr:col>2</xdr:col>
      <xdr:colOff>273685</xdr:colOff>
      <xdr:row>1131</xdr:row>
      <xdr:rowOff>26670</xdr:rowOff>
    </xdr:to>
    <xdr:sp>
      <xdr:nvSpPr>
        <xdr:cNvPr id="241" name="Image1" descr="报表底图"/>
        <xdr:cNvSpPr>
          <a:spLocks noChangeAspect="1"/>
        </xdr:cNvSpPr>
      </xdr:nvSpPr>
      <xdr:spPr>
        <a:xfrm>
          <a:off x="1428115" y="590472530"/>
          <a:ext cx="273685" cy="356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1130</xdr:row>
      <xdr:rowOff>0</xdr:rowOff>
    </xdr:from>
    <xdr:to>
      <xdr:col>2</xdr:col>
      <xdr:colOff>273685</xdr:colOff>
      <xdr:row>1131</xdr:row>
      <xdr:rowOff>26670</xdr:rowOff>
    </xdr:to>
    <xdr:sp>
      <xdr:nvSpPr>
        <xdr:cNvPr id="242" name="Image1" descr="报表底图"/>
        <xdr:cNvSpPr>
          <a:spLocks noChangeAspect="1"/>
        </xdr:cNvSpPr>
      </xdr:nvSpPr>
      <xdr:spPr>
        <a:xfrm>
          <a:off x="1428115" y="590472530"/>
          <a:ext cx="273685" cy="356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1130</xdr:row>
      <xdr:rowOff>0</xdr:rowOff>
    </xdr:from>
    <xdr:to>
      <xdr:col>2</xdr:col>
      <xdr:colOff>273685</xdr:colOff>
      <xdr:row>1131</xdr:row>
      <xdr:rowOff>26670</xdr:rowOff>
    </xdr:to>
    <xdr:sp>
      <xdr:nvSpPr>
        <xdr:cNvPr id="243" name="Image1" descr="报表底图"/>
        <xdr:cNvSpPr>
          <a:spLocks noChangeAspect="1"/>
        </xdr:cNvSpPr>
      </xdr:nvSpPr>
      <xdr:spPr>
        <a:xfrm>
          <a:off x="1428115" y="590472530"/>
          <a:ext cx="273685" cy="356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1130</xdr:row>
      <xdr:rowOff>0</xdr:rowOff>
    </xdr:from>
    <xdr:to>
      <xdr:col>2</xdr:col>
      <xdr:colOff>273685</xdr:colOff>
      <xdr:row>1130</xdr:row>
      <xdr:rowOff>326390</xdr:rowOff>
    </xdr:to>
    <xdr:sp>
      <xdr:nvSpPr>
        <xdr:cNvPr id="244" name="Image1" descr="报表底图"/>
        <xdr:cNvSpPr>
          <a:spLocks noChangeAspect="1"/>
        </xdr:cNvSpPr>
      </xdr:nvSpPr>
      <xdr:spPr>
        <a:xfrm>
          <a:off x="1428115" y="590472530"/>
          <a:ext cx="273685" cy="326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1130</xdr:row>
      <xdr:rowOff>0</xdr:rowOff>
    </xdr:from>
    <xdr:to>
      <xdr:col>2</xdr:col>
      <xdr:colOff>273685</xdr:colOff>
      <xdr:row>1130</xdr:row>
      <xdr:rowOff>326390</xdr:rowOff>
    </xdr:to>
    <xdr:sp>
      <xdr:nvSpPr>
        <xdr:cNvPr id="245" name="Image1" descr="报表底图"/>
        <xdr:cNvSpPr>
          <a:spLocks noChangeAspect="1"/>
        </xdr:cNvSpPr>
      </xdr:nvSpPr>
      <xdr:spPr>
        <a:xfrm>
          <a:off x="1428115" y="590472530"/>
          <a:ext cx="273685" cy="326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1130</xdr:row>
      <xdr:rowOff>0</xdr:rowOff>
    </xdr:from>
    <xdr:to>
      <xdr:col>2</xdr:col>
      <xdr:colOff>273685</xdr:colOff>
      <xdr:row>1130</xdr:row>
      <xdr:rowOff>326390</xdr:rowOff>
    </xdr:to>
    <xdr:sp>
      <xdr:nvSpPr>
        <xdr:cNvPr id="246" name="Image1" descr="报表底图"/>
        <xdr:cNvSpPr>
          <a:spLocks noChangeAspect="1"/>
        </xdr:cNvSpPr>
      </xdr:nvSpPr>
      <xdr:spPr>
        <a:xfrm>
          <a:off x="1428115" y="590472530"/>
          <a:ext cx="273685" cy="326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1130</xdr:row>
      <xdr:rowOff>0</xdr:rowOff>
    </xdr:from>
    <xdr:to>
      <xdr:col>2</xdr:col>
      <xdr:colOff>273685</xdr:colOff>
      <xdr:row>1130</xdr:row>
      <xdr:rowOff>326390</xdr:rowOff>
    </xdr:to>
    <xdr:sp>
      <xdr:nvSpPr>
        <xdr:cNvPr id="247" name="Image1" descr="报表底图"/>
        <xdr:cNvSpPr>
          <a:spLocks noChangeAspect="1"/>
        </xdr:cNvSpPr>
      </xdr:nvSpPr>
      <xdr:spPr>
        <a:xfrm>
          <a:off x="1428115" y="590472530"/>
          <a:ext cx="273685" cy="326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1130</xdr:row>
      <xdr:rowOff>0</xdr:rowOff>
    </xdr:from>
    <xdr:to>
      <xdr:col>2</xdr:col>
      <xdr:colOff>273685</xdr:colOff>
      <xdr:row>1130</xdr:row>
      <xdr:rowOff>326390</xdr:rowOff>
    </xdr:to>
    <xdr:sp>
      <xdr:nvSpPr>
        <xdr:cNvPr id="248" name="Image1" descr="报表底图"/>
        <xdr:cNvSpPr>
          <a:spLocks noChangeAspect="1"/>
        </xdr:cNvSpPr>
      </xdr:nvSpPr>
      <xdr:spPr>
        <a:xfrm>
          <a:off x="1428115" y="590472530"/>
          <a:ext cx="273685" cy="326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1130</xdr:row>
      <xdr:rowOff>0</xdr:rowOff>
    </xdr:from>
    <xdr:to>
      <xdr:col>2</xdr:col>
      <xdr:colOff>273685</xdr:colOff>
      <xdr:row>1130</xdr:row>
      <xdr:rowOff>326390</xdr:rowOff>
    </xdr:to>
    <xdr:sp>
      <xdr:nvSpPr>
        <xdr:cNvPr id="249" name="Image1" descr="报表底图"/>
        <xdr:cNvSpPr>
          <a:spLocks noChangeAspect="1"/>
        </xdr:cNvSpPr>
      </xdr:nvSpPr>
      <xdr:spPr>
        <a:xfrm>
          <a:off x="1428115" y="590472530"/>
          <a:ext cx="273685" cy="326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1130</xdr:row>
      <xdr:rowOff>0</xdr:rowOff>
    </xdr:from>
    <xdr:to>
      <xdr:col>2</xdr:col>
      <xdr:colOff>273685</xdr:colOff>
      <xdr:row>1131</xdr:row>
      <xdr:rowOff>26670</xdr:rowOff>
    </xdr:to>
    <xdr:sp>
      <xdr:nvSpPr>
        <xdr:cNvPr id="250" name="Image1" descr="报表底图"/>
        <xdr:cNvSpPr>
          <a:spLocks noChangeAspect="1"/>
        </xdr:cNvSpPr>
      </xdr:nvSpPr>
      <xdr:spPr>
        <a:xfrm>
          <a:off x="1428115" y="590472530"/>
          <a:ext cx="273685" cy="356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1130</xdr:row>
      <xdr:rowOff>0</xdr:rowOff>
    </xdr:from>
    <xdr:to>
      <xdr:col>2</xdr:col>
      <xdr:colOff>273685</xdr:colOff>
      <xdr:row>1131</xdr:row>
      <xdr:rowOff>26670</xdr:rowOff>
    </xdr:to>
    <xdr:sp>
      <xdr:nvSpPr>
        <xdr:cNvPr id="251" name="Image1" descr="报表底图"/>
        <xdr:cNvSpPr>
          <a:spLocks noChangeAspect="1"/>
        </xdr:cNvSpPr>
      </xdr:nvSpPr>
      <xdr:spPr>
        <a:xfrm>
          <a:off x="1428115" y="590472530"/>
          <a:ext cx="273685" cy="356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1130</xdr:row>
      <xdr:rowOff>0</xdr:rowOff>
    </xdr:from>
    <xdr:to>
      <xdr:col>2</xdr:col>
      <xdr:colOff>273685</xdr:colOff>
      <xdr:row>1131</xdr:row>
      <xdr:rowOff>26670</xdr:rowOff>
    </xdr:to>
    <xdr:sp>
      <xdr:nvSpPr>
        <xdr:cNvPr id="252" name="Image1" descr="报表底图"/>
        <xdr:cNvSpPr>
          <a:spLocks noChangeAspect="1"/>
        </xdr:cNvSpPr>
      </xdr:nvSpPr>
      <xdr:spPr>
        <a:xfrm>
          <a:off x="1428115" y="590472530"/>
          <a:ext cx="273685" cy="356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1130</xdr:row>
      <xdr:rowOff>0</xdr:rowOff>
    </xdr:from>
    <xdr:to>
      <xdr:col>2</xdr:col>
      <xdr:colOff>273685</xdr:colOff>
      <xdr:row>1131</xdr:row>
      <xdr:rowOff>26670</xdr:rowOff>
    </xdr:to>
    <xdr:sp>
      <xdr:nvSpPr>
        <xdr:cNvPr id="253" name="Image1" descr="报表底图"/>
        <xdr:cNvSpPr>
          <a:spLocks noChangeAspect="1"/>
        </xdr:cNvSpPr>
      </xdr:nvSpPr>
      <xdr:spPr>
        <a:xfrm>
          <a:off x="1428115" y="590472530"/>
          <a:ext cx="273685" cy="356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1130</xdr:row>
      <xdr:rowOff>0</xdr:rowOff>
    </xdr:from>
    <xdr:to>
      <xdr:col>2</xdr:col>
      <xdr:colOff>273685</xdr:colOff>
      <xdr:row>1131</xdr:row>
      <xdr:rowOff>26670</xdr:rowOff>
    </xdr:to>
    <xdr:sp>
      <xdr:nvSpPr>
        <xdr:cNvPr id="254" name="Image1" descr="报表底图"/>
        <xdr:cNvSpPr>
          <a:spLocks noChangeAspect="1"/>
        </xdr:cNvSpPr>
      </xdr:nvSpPr>
      <xdr:spPr>
        <a:xfrm>
          <a:off x="1428115" y="590472530"/>
          <a:ext cx="273685" cy="356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1130</xdr:row>
      <xdr:rowOff>0</xdr:rowOff>
    </xdr:from>
    <xdr:to>
      <xdr:col>2</xdr:col>
      <xdr:colOff>273685</xdr:colOff>
      <xdr:row>1131</xdr:row>
      <xdr:rowOff>26670</xdr:rowOff>
    </xdr:to>
    <xdr:sp>
      <xdr:nvSpPr>
        <xdr:cNvPr id="255" name="Image1" descr="报表底图"/>
        <xdr:cNvSpPr>
          <a:spLocks noChangeAspect="1"/>
        </xdr:cNvSpPr>
      </xdr:nvSpPr>
      <xdr:spPr>
        <a:xfrm>
          <a:off x="1428115" y="590472530"/>
          <a:ext cx="273685" cy="356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1130</xdr:row>
      <xdr:rowOff>0</xdr:rowOff>
    </xdr:from>
    <xdr:to>
      <xdr:col>2</xdr:col>
      <xdr:colOff>273685</xdr:colOff>
      <xdr:row>1131</xdr:row>
      <xdr:rowOff>26670</xdr:rowOff>
    </xdr:to>
    <xdr:sp>
      <xdr:nvSpPr>
        <xdr:cNvPr id="256" name="Image1" descr="报表底图"/>
        <xdr:cNvSpPr>
          <a:spLocks noChangeAspect="1"/>
        </xdr:cNvSpPr>
      </xdr:nvSpPr>
      <xdr:spPr>
        <a:xfrm>
          <a:off x="1428115" y="590472530"/>
          <a:ext cx="273685" cy="356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1130</xdr:row>
      <xdr:rowOff>0</xdr:rowOff>
    </xdr:from>
    <xdr:to>
      <xdr:col>2</xdr:col>
      <xdr:colOff>273685</xdr:colOff>
      <xdr:row>1130</xdr:row>
      <xdr:rowOff>326390</xdr:rowOff>
    </xdr:to>
    <xdr:sp>
      <xdr:nvSpPr>
        <xdr:cNvPr id="257" name="Image1" descr="报表底图"/>
        <xdr:cNvSpPr>
          <a:spLocks noChangeAspect="1"/>
        </xdr:cNvSpPr>
      </xdr:nvSpPr>
      <xdr:spPr>
        <a:xfrm>
          <a:off x="1428115" y="590472530"/>
          <a:ext cx="273685" cy="326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1130</xdr:row>
      <xdr:rowOff>0</xdr:rowOff>
    </xdr:from>
    <xdr:to>
      <xdr:col>2</xdr:col>
      <xdr:colOff>273685</xdr:colOff>
      <xdr:row>1130</xdr:row>
      <xdr:rowOff>326390</xdr:rowOff>
    </xdr:to>
    <xdr:sp>
      <xdr:nvSpPr>
        <xdr:cNvPr id="258" name="Image1" descr="报表底图"/>
        <xdr:cNvSpPr>
          <a:spLocks noChangeAspect="1"/>
        </xdr:cNvSpPr>
      </xdr:nvSpPr>
      <xdr:spPr>
        <a:xfrm>
          <a:off x="1428115" y="590472530"/>
          <a:ext cx="273685" cy="326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1130</xdr:row>
      <xdr:rowOff>0</xdr:rowOff>
    </xdr:from>
    <xdr:to>
      <xdr:col>2</xdr:col>
      <xdr:colOff>273685</xdr:colOff>
      <xdr:row>1130</xdr:row>
      <xdr:rowOff>326390</xdr:rowOff>
    </xdr:to>
    <xdr:sp>
      <xdr:nvSpPr>
        <xdr:cNvPr id="259" name="Image1" descr="报表底图"/>
        <xdr:cNvSpPr>
          <a:spLocks noChangeAspect="1"/>
        </xdr:cNvSpPr>
      </xdr:nvSpPr>
      <xdr:spPr>
        <a:xfrm>
          <a:off x="1428115" y="590472530"/>
          <a:ext cx="273685" cy="326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1130</xdr:row>
      <xdr:rowOff>0</xdr:rowOff>
    </xdr:from>
    <xdr:to>
      <xdr:col>2</xdr:col>
      <xdr:colOff>273685</xdr:colOff>
      <xdr:row>1130</xdr:row>
      <xdr:rowOff>326390</xdr:rowOff>
    </xdr:to>
    <xdr:sp>
      <xdr:nvSpPr>
        <xdr:cNvPr id="260" name="Image1" descr="报表底图"/>
        <xdr:cNvSpPr>
          <a:spLocks noChangeAspect="1"/>
        </xdr:cNvSpPr>
      </xdr:nvSpPr>
      <xdr:spPr>
        <a:xfrm>
          <a:off x="1428115" y="590472530"/>
          <a:ext cx="273685" cy="326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1130</xdr:row>
      <xdr:rowOff>0</xdr:rowOff>
    </xdr:from>
    <xdr:to>
      <xdr:col>2</xdr:col>
      <xdr:colOff>273685</xdr:colOff>
      <xdr:row>1130</xdr:row>
      <xdr:rowOff>326390</xdr:rowOff>
    </xdr:to>
    <xdr:sp>
      <xdr:nvSpPr>
        <xdr:cNvPr id="261" name="Image1" descr="报表底图"/>
        <xdr:cNvSpPr>
          <a:spLocks noChangeAspect="1"/>
        </xdr:cNvSpPr>
      </xdr:nvSpPr>
      <xdr:spPr>
        <a:xfrm>
          <a:off x="1428115" y="590472530"/>
          <a:ext cx="273685" cy="326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1130</xdr:row>
      <xdr:rowOff>0</xdr:rowOff>
    </xdr:from>
    <xdr:to>
      <xdr:col>2</xdr:col>
      <xdr:colOff>273685</xdr:colOff>
      <xdr:row>1131</xdr:row>
      <xdr:rowOff>149225</xdr:rowOff>
    </xdr:to>
    <xdr:sp>
      <xdr:nvSpPr>
        <xdr:cNvPr id="262" name="AutoShape 27" descr="报表底图"/>
        <xdr:cNvSpPr>
          <a:spLocks noChangeAspect="1"/>
        </xdr:cNvSpPr>
      </xdr:nvSpPr>
      <xdr:spPr>
        <a:xfrm>
          <a:off x="1428115" y="590472530"/>
          <a:ext cx="273685" cy="478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1130</xdr:row>
      <xdr:rowOff>0</xdr:rowOff>
    </xdr:from>
    <xdr:to>
      <xdr:col>2</xdr:col>
      <xdr:colOff>273685</xdr:colOff>
      <xdr:row>1131</xdr:row>
      <xdr:rowOff>179070</xdr:rowOff>
    </xdr:to>
    <xdr:sp>
      <xdr:nvSpPr>
        <xdr:cNvPr id="263" name="AutoShape 28" descr="报表底图"/>
        <xdr:cNvSpPr>
          <a:spLocks noChangeAspect="1"/>
        </xdr:cNvSpPr>
      </xdr:nvSpPr>
      <xdr:spPr>
        <a:xfrm>
          <a:off x="1428115" y="590472530"/>
          <a:ext cx="273685" cy="508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1130</xdr:row>
      <xdr:rowOff>0</xdr:rowOff>
    </xdr:from>
    <xdr:to>
      <xdr:col>2</xdr:col>
      <xdr:colOff>273685</xdr:colOff>
      <xdr:row>1131</xdr:row>
      <xdr:rowOff>179070</xdr:rowOff>
    </xdr:to>
    <xdr:sp>
      <xdr:nvSpPr>
        <xdr:cNvPr id="264" name="AutoShape 29" descr="报表底图"/>
        <xdr:cNvSpPr>
          <a:spLocks noChangeAspect="1"/>
        </xdr:cNvSpPr>
      </xdr:nvSpPr>
      <xdr:spPr>
        <a:xfrm>
          <a:off x="1428115" y="590472530"/>
          <a:ext cx="273685" cy="508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1130</xdr:row>
      <xdr:rowOff>0</xdr:rowOff>
    </xdr:from>
    <xdr:to>
      <xdr:col>2</xdr:col>
      <xdr:colOff>273685</xdr:colOff>
      <xdr:row>1131</xdr:row>
      <xdr:rowOff>179070</xdr:rowOff>
    </xdr:to>
    <xdr:sp>
      <xdr:nvSpPr>
        <xdr:cNvPr id="265" name="AutoShape 30" descr="报表底图"/>
        <xdr:cNvSpPr>
          <a:spLocks noChangeAspect="1"/>
        </xdr:cNvSpPr>
      </xdr:nvSpPr>
      <xdr:spPr>
        <a:xfrm>
          <a:off x="1428115" y="590472530"/>
          <a:ext cx="273685" cy="508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1130</xdr:row>
      <xdr:rowOff>0</xdr:rowOff>
    </xdr:from>
    <xdr:to>
      <xdr:col>2</xdr:col>
      <xdr:colOff>273685</xdr:colOff>
      <xdr:row>1131</xdr:row>
      <xdr:rowOff>179070</xdr:rowOff>
    </xdr:to>
    <xdr:sp>
      <xdr:nvSpPr>
        <xdr:cNvPr id="266" name="AutoShape 31" descr="报表底图"/>
        <xdr:cNvSpPr>
          <a:spLocks noChangeAspect="1"/>
        </xdr:cNvSpPr>
      </xdr:nvSpPr>
      <xdr:spPr>
        <a:xfrm>
          <a:off x="1428115" y="590472530"/>
          <a:ext cx="273685" cy="508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1130</xdr:row>
      <xdr:rowOff>0</xdr:rowOff>
    </xdr:from>
    <xdr:to>
      <xdr:col>2</xdr:col>
      <xdr:colOff>273685</xdr:colOff>
      <xdr:row>1131</xdr:row>
      <xdr:rowOff>179070</xdr:rowOff>
    </xdr:to>
    <xdr:sp>
      <xdr:nvSpPr>
        <xdr:cNvPr id="267" name="AutoShape 32" descr="报表底图"/>
        <xdr:cNvSpPr>
          <a:spLocks noChangeAspect="1"/>
        </xdr:cNvSpPr>
      </xdr:nvSpPr>
      <xdr:spPr>
        <a:xfrm>
          <a:off x="1428115" y="590472530"/>
          <a:ext cx="273685" cy="508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1130</xdr:row>
      <xdr:rowOff>0</xdr:rowOff>
    </xdr:from>
    <xdr:to>
      <xdr:col>2</xdr:col>
      <xdr:colOff>273685</xdr:colOff>
      <xdr:row>1131</xdr:row>
      <xdr:rowOff>179070</xdr:rowOff>
    </xdr:to>
    <xdr:sp>
      <xdr:nvSpPr>
        <xdr:cNvPr id="268" name="AutoShape 33" descr="报表底图"/>
        <xdr:cNvSpPr>
          <a:spLocks noChangeAspect="1"/>
        </xdr:cNvSpPr>
      </xdr:nvSpPr>
      <xdr:spPr>
        <a:xfrm>
          <a:off x="1428115" y="590472530"/>
          <a:ext cx="273685" cy="508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1130</xdr:row>
      <xdr:rowOff>0</xdr:rowOff>
    </xdr:from>
    <xdr:to>
      <xdr:col>2</xdr:col>
      <xdr:colOff>273685</xdr:colOff>
      <xdr:row>1131</xdr:row>
      <xdr:rowOff>179070</xdr:rowOff>
    </xdr:to>
    <xdr:sp>
      <xdr:nvSpPr>
        <xdr:cNvPr id="269" name="AutoShape 34" descr="报表底图"/>
        <xdr:cNvSpPr>
          <a:spLocks noChangeAspect="1"/>
        </xdr:cNvSpPr>
      </xdr:nvSpPr>
      <xdr:spPr>
        <a:xfrm>
          <a:off x="1428115" y="590472530"/>
          <a:ext cx="273685" cy="508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1130</xdr:row>
      <xdr:rowOff>0</xdr:rowOff>
    </xdr:from>
    <xdr:to>
      <xdr:col>2</xdr:col>
      <xdr:colOff>273685</xdr:colOff>
      <xdr:row>1131</xdr:row>
      <xdr:rowOff>149225</xdr:rowOff>
    </xdr:to>
    <xdr:sp>
      <xdr:nvSpPr>
        <xdr:cNvPr id="270" name="AutoShape 35" descr="报表底图"/>
        <xdr:cNvSpPr>
          <a:spLocks noChangeAspect="1"/>
        </xdr:cNvSpPr>
      </xdr:nvSpPr>
      <xdr:spPr>
        <a:xfrm>
          <a:off x="1428115" y="590472530"/>
          <a:ext cx="273685" cy="478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1130</xdr:row>
      <xdr:rowOff>0</xdr:rowOff>
    </xdr:from>
    <xdr:to>
      <xdr:col>2</xdr:col>
      <xdr:colOff>273685</xdr:colOff>
      <xdr:row>1131</xdr:row>
      <xdr:rowOff>149225</xdr:rowOff>
    </xdr:to>
    <xdr:sp>
      <xdr:nvSpPr>
        <xdr:cNvPr id="271" name="AutoShape 36" descr="报表底图"/>
        <xdr:cNvSpPr>
          <a:spLocks noChangeAspect="1"/>
        </xdr:cNvSpPr>
      </xdr:nvSpPr>
      <xdr:spPr>
        <a:xfrm>
          <a:off x="1428115" y="590472530"/>
          <a:ext cx="273685" cy="478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1130</xdr:row>
      <xdr:rowOff>0</xdr:rowOff>
    </xdr:from>
    <xdr:to>
      <xdr:col>2</xdr:col>
      <xdr:colOff>273685</xdr:colOff>
      <xdr:row>1131</xdr:row>
      <xdr:rowOff>149225</xdr:rowOff>
    </xdr:to>
    <xdr:sp>
      <xdr:nvSpPr>
        <xdr:cNvPr id="272" name="AutoShape 37" descr="报表底图"/>
        <xdr:cNvSpPr>
          <a:spLocks noChangeAspect="1"/>
        </xdr:cNvSpPr>
      </xdr:nvSpPr>
      <xdr:spPr>
        <a:xfrm>
          <a:off x="1428115" y="590472530"/>
          <a:ext cx="273685" cy="478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1130</xdr:row>
      <xdr:rowOff>0</xdr:rowOff>
    </xdr:from>
    <xdr:to>
      <xdr:col>2</xdr:col>
      <xdr:colOff>273685</xdr:colOff>
      <xdr:row>1131</xdr:row>
      <xdr:rowOff>149225</xdr:rowOff>
    </xdr:to>
    <xdr:sp>
      <xdr:nvSpPr>
        <xdr:cNvPr id="273" name="AutoShape 38" descr="报表底图"/>
        <xdr:cNvSpPr>
          <a:spLocks noChangeAspect="1"/>
        </xdr:cNvSpPr>
      </xdr:nvSpPr>
      <xdr:spPr>
        <a:xfrm>
          <a:off x="1428115" y="590472530"/>
          <a:ext cx="273685" cy="478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1130</xdr:row>
      <xdr:rowOff>0</xdr:rowOff>
    </xdr:from>
    <xdr:to>
      <xdr:col>2</xdr:col>
      <xdr:colOff>273685</xdr:colOff>
      <xdr:row>1131</xdr:row>
      <xdr:rowOff>149225</xdr:rowOff>
    </xdr:to>
    <xdr:sp>
      <xdr:nvSpPr>
        <xdr:cNvPr id="274" name="AutoShape 39" descr="报表底图"/>
        <xdr:cNvSpPr>
          <a:spLocks noChangeAspect="1"/>
        </xdr:cNvSpPr>
      </xdr:nvSpPr>
      <xdr:spPr>
        <a:xfrm>
          <a:off x="1428115" y="590472530"/>
          <a:ext cx="273685" cy="478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1130</xdr:row>
      <xdr:rowOff>0</xdr:rowOff>
    </xdr:from>
    <xdr:to>
      <xdr:col>2</xdr:col>
      <xdr:colOff>273685</xdr:colOff>
      <xdr:row>1131</xdr:row>
      <xdr:rowOff>149225</xdr:rowOff>
    </xdr:to>
    <xdr:sp>
      <xdr:nvSpPr>
        <xdr:cNvPr id="275" name="AutoShape 40" descr="报表底图"/>
        <xdr:cNvSpPr>
          <a:spLocks noChangeAspect="1"/>
        </xdr:cNvSpPr>
      </xdr:nvSpPr>
      <xdr:spPr>
        <a:xfrm>
          <a:off x="1428115" y="590472530"/>
          <a:ext cx="273685" cy="478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1130</xdr:row>
      <xdr:rowOff>0</xdr:rowOff>
    </xdr:from>
    <xdr:to>
      <xdr:col>2</xdr:col>
      <xdr:colOff>273685</xdr:colOff>
      <xdr:row>1131</xdr:row>
      <xdr:rowOff>179070</xdr:rowOff>
    </xdr:to>
    <xdr:sp>
      <xdr:nvSpPr>
        <xdr:cNvPr id="276" name="AutoShape 41" descr="报表底图"/>
        <xdr:cNvSpPr>
          <a:spLocks noChangeAspect="1"/>
        </xdr:cNvSpPr>
      </xdr:nvSpPr>
      <xdr:spPr>
        <a:xfrm>
          <a:off x="1428115" y="590472530"/>
          <a:ext cx="273685" cy="508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1130</xdr:row>
      <xdr:rowOff>0</xdr:rowOff>
    </xdr:from>
    <xdr:to>
      <xdr:col>2</xdr:col>
      <xdr:colOff>273685</xdr:colOff>
      <xdr:row>1131</xdr:row>
      <xdr:rowOff>179070</xdr:rowOff>
    </xdr:to>
    <xdr:sp>
      <xdr:nvSpPr>
        <xdr:cNvPr id="277" name="AutoShape 42" descr="报表底图"/>
        <xdr:cNvSpPr>
          <a:spLocks noChangeAspect="1"/>
        </xdr:cNvSpPr>
      </xdr:nvSpPr>
      <xdr:spPr>
        <a:xfrm>
          <a:off x="1428115" y="590472530"/>
          <a:ext cx="273685" cy="508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1130</xdr:row>
      <xdr:rowOff>0</xdr:rowOff>
    </xdr:from>
    <xdr:to>
      <xdr:col>2</xdr:col>
      <xdr:colOff>273685</xdr:colOff>
      <xdr:row>1131</xdr:row>
      <xdr:rowOff>179070</xdr:rowOff>
    </xdr:to>
    <xdr:sp>
      <xdr:nvSpPr>
        <xdr:cNvPr id="278" name="AutoShape 43" descr="报表底图"/>
        <xdr:cNvSpPr>
          <a:spLocks noChangeAspect="1"/>
        </xdr:cNvSpPr>
      </xdr:nvSpPr>
      <xdr:spPr>
        <a:xfrm>
          <a:off x="1428115" y="590472530"/>
          <a:ext cx="273685" cy="508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1130</xdr:row>
      <xdr:rowOff>0</xdr:rowOff>
    </xdr:from>
    <xdr:to>
      <xdr:col>2</xdr:col>
      <xdr:colOff>273685</xdr:colOff>
      <xdr:row>1131</xdr:row>
      <xdr:rowOff>179070</xdr:rowOff>
    </xdr:to>
    <xdr:sp>
      <xdr:nvSpPr>
        <xdr:cNvPr id="279" name="AutoShape 44" descr="报表底图"/>
        <xdr:cNvSpPr>
          <a:spLocks noChangeAspect="1"/>
        </xdr:cNvSpPr>
      </xdr:nvSpPr>
      <xdr:spPr>
        <a:xfrm>
          <a:off x="1428115" y="590472530"/>
          <a:ext cx="273685" cy="508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1130</xdr:row>
      <xdr:rowOff>0</xdr:rowOff>
    </xdr:from>
    <xdr:to>
      <xdr:col>2</xdr:col>
      <xdr:colOff>273685</xdr:colOff>
      <xdr:row>1131</xdr:row>
      <xdr:rowOff>179070</xdr:rowOff>
    </xdr:to>
    <xdr:sp>
      <xdr:nvSpPr>
        <xdr:cNvPr id="280" name="AutoShape 45" descr="报表底图"/>
        <xdr:cNvSpPr>
          <a:spLocks noChangeAspect="1"/>
        </xdr:cNvSpPr>
      </xdr:nvSpPr>
      <xdr:spPr>
        <a:xfrm>
          <a:off x="1428115" y="590472530"/>
          <a:ext cx="273685" cy="508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1130</xdr:row>
      <xdr:rowOff>0</xdr:rowOff>
    </xdr:from>
    <xdr:to>
      <xdr:col>2</xdr:col>
      <xdr:colOff>273685</xdr:colOff>
      <xdr:row>1131</xdr:row>
      <xdr:rowOff>179070</xdr:rowOff>
    </xdr:to>
    <xdr:sp>
      <xdr:nvSpPr>
        <xdr:cNvPr id="281" name="AutoShape 46" descr="报表底图"/>
        <xdr:cNvSpPr>
          <a:spLocks noChangeAspect="1"/>
        </xdr:cNvSpPr>
      </xdr:nvSpPr>
      <xdr:spPr>
        <a:xfrm>
          <a:off x="1428115" y="590472530"/>
          <a:ext cx="273685" cy="508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1130</xdr:row>
      <xdr:rowOff>0</xdr:rowOff>
    </xdr:from>
    <xdr:to>
      <xdr:col>2</xdr:col>
      <xdr:colOff>273685</xdr:colOff>
      <xdr:row>1131</xdr:row>
      <xdr:rowOff>179070</xdr:rowOff>
    </xdr:to>
    <xdr:sp>
      <xdr:nvSpPr>
        <xdr:cNvPr id="282" name="AutoShape 47" descr="报表底图"/>
        <xdr:cNvSpPr>
          <a:spLocks noChangeAspect="1"/>
        </xdr:cNvSpPr>
      </xdr:nvSpPr>
      <xdr:spPr>
        <a:xfrm>
          <a:off x="1428115" y="590472530"/>
          <a:ext cx="273685" cy="508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1130</xdr:row>
      <xdr:rowOff>0</xdr:rowOff>
    </xdr:from>
    <xdr:to>
      <xdr:col>2</xdr:col>
      <xdr:colOff>273685</xdr:colOff>
      <xdr:row>1131</xdr:row>
      <xdr:rowOff>149225</xdr:rowOff>
    </xdr:to>
    <xdr:sp>
      <xdr:nvSpPr>
        <xdr:cNvPr id="283" name="AutoShape 48" descr="报表底图"/>
        <xdr:cNvSpPr>
          <a:spLocks noChangeAspect="1"/>
        </xdr:cNvSpPr>
      </xdr:nvSpPr>
      <xdr:spPr>
        <a:xfrm>
          <a:off x="1428115" y="590472530"/>
          <a:ext cx="273685" cy="478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1130</xdr:row>
      <xdr:rowOff>0</xdr:rowOff>
    </xdr:from>
    <xdr:to>
      <xdr:col>2</xdr:col>
      <xdr:colOff>273685</xdr:colOff>
      <xdr:row>1131</xdr:row>
      <xdr:rowOff>149225</xdr:rowOff>
    </xdr:to>
    <xdr:sp>
      <xdr:nvSpPr>
        <xdr:cNvPr id="284" name="AutoShape 49" descr="报表底图"/>
        <xdr:cNvSpPr>
          <a:spLocks noChangeAspect="1"/>
        </xdr:cNvSpPr>
      </xdr:nvSpPr>
      <xdr:spPr>
        <a:xfrm>
          <a:off x="1428115" y="590472530"/>
          <a:ext cx="273685" cy="478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1130</xdr:row>
      <xdr:rowOff>0</xdr:rowOff>
    </xdr:from>
    <xdr:to>
      <xdr:col>2</xdr:col>
      <xdr:colOff>273685</xdr:colOff>
      <xdr:row>1131</xdr:row>
      <xdr:rowOff>149225</xdr:rowOff>
    </xdr:to>
    <xdr:sp>
      <xdr:nvSpPr>
        <xdr:cNvPr id="285" name="AutoShape 50" descr="报表底图"/>
        <xdr:cNvSpPr>
          <a:spLocks noChangeAspect="1"/>
        </xdr:cNvSpPr>
      </xdr:nvSpPr>
      <xdr:spPr>
        <a:xfrm>
          <a:off x="1428115" y="590472530"/>
          <a:ext cx="273685" cy="478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1130</xdr:row>
      <xdr:rowOff>0</xdr:rowOff>
    </xdr:from>
    <xdr:to>
      <xdr:col>2</xdr:col>
      <xdr:colOff>273685</xdr:colOff>
      <xdr:row>1131</xdr:row>
      <xdr:rowOff>149225</xdr:rowOff>
    </xdr:to>
    <xdr:sp>
      <xdr:nvSpPr>
        <xdr:cNvPr id="286" name="AutoShape 51" descr="报表底图"/>
        <xdr:cNvSpPr>
          <a:spLocks noChangeAspect="1"/>
        </xdr:cNvSpPr>
      </xdr:nvSpPr>
      <xdr:spPr>
        <a:xfrm>
          <a:off x="1428115" y="590472530"/>
          <a:ext cx="273685" cy="478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1130</xdr:row>
      <xdr:rowOff>0</xdr:rowOff>
    </xdr:from>
    <xdr:to>
      <xdr:col>2</xdr:col>
      <xdr:colOff>273685</xdr:colOff>
      <xdr:row>1131</xdr:row>
      <xdr:rowOff>149225</xdr:rowOff>
    </xdr:to>
    <xdr:sp>
      <xdr:nvSpPr>
        <xdr:cNvPr id="287" name="AutoShape 52" descr="报表底图"/>
        <xdr:cNvSpPr>
          <a:spLocks noChangeAspect="1"/>
        </xdr:cNvSpPr>
      </xdr:nvSpPr>
      <xdr:spPr>
        <a:xfrm>
          <a:off x="1428115" y="590472530"/>
          <a:ext cx="273685" cy="478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1130</xdr:row>
      <xdr:rowOff>0</xdr:rowOff>
    </xdr:from>
    <xdr:to>
      <xdr:col>2</xdr:col>
      <xdr:colOff>273685</xdr:colOff>
      <xdr:row>1131</xdr:row>
      <xdr:rowOff>149225</xdr:rowOff>
    </xdr:to>
    <xdr:sp>
      <xdr:nvSpPr>
        <xdr:cNvPr id="288" name="Image1" descr="报表底图"/>
        <xdr:cNvSpPr>
          <a:spLocks noChangeAspect="1"/>
        </xdr:cNvSpPr>
      </xdr:nvSpPr>
      <xdr:spPr>
        <a:xfrm>
          <a:off x="1428115" y="590472530"/>
          <a:ext cx="273685" cy="478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1130</xdr:row>
      <xdr:rowOff>0</xdr:rowOff>
    </xdr:from>
    <xdr:to>
      <xdr:col>2</xdr:col>
      <xdr:colOff>273685</xdr:colOff>
      <xdr:row>1131</xdr:row>
      <xdr:rowOff>179070</xdr:rowOff>
    </xdr:to>
    <xdr:sp>
      <xdr:nvSpPr>
        <xdr:cNvPr id="289" name="Image1" descr="报表底图"/>
        <xdr:cNvSpPr>
          <a:spLocks noChangeAspect="1"/>
        </xdr:cNvSpPr>
      </xdr:nvSpPr>
      <xdr:spPr>
        <a:xfrm>
          <a:off x="1428115" y="590472530"/>
          <a:ext cx="273685" cy="508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1130</xdr:row>
      <xdr:rowOff>0</xdr:rowOff>
    </xdr:from>
    <xdr:to>
      <xdr:col>2</xdr:col>
      <xdr:colOff>273685</xdr:colOff>
      <xdr:row>1131</xdr:row>
      <xdr:rowOff>179070</xdr:rowOff>
    </xdr:to>
    <xdr:sp>
      <xdr:nvSpPr>
        <xdr:cNvPr id="290" name="Image1" descr="报表底图"/>
        <xdr:cNvSpPr>
          <a:spLocks noChangeAspect="1"/>
        </xdr:cNvSpPr>
      </xdr:nvSpPr>
      <xdr:spPr>
        <a:xfrm>
          <a:off x="1428115" y="590472530"/>
          <a:ext cx="273685" cy="508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1130</xdr:row>
      <xdr:rowOff>0</xdr:rowOff>
    </xdr:from>
    <xdr:to>
      <xdr:col>2</xdr:col>
      <xdr:colOff>273685</xdr:colOff>
      <xdr:row>1131</xdr:row>
      <xdr:rowOff>179070</xdr:rowOff>
    </xdr:to>
    <xdr:sp>
      <xdr:nvSpPr>
        <xdr:cNvPr id="291" name="Image1" descr="报表底图"/>
        <xdr:cNvSpPr>
          <a:spLocks noChangeAspect="1"/>
        </xdr:cNvSpPr>
      </xdr:nvSpPr>
      <xdr:spPr>
        <a:xfrm>
          <a:off x="1428115" y="590472530"/>
          <a:ext cx="273685" cy="508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1130</xdr:row>
      <xdr:rowOff>0</xdr:rowOff>
    </xdr:from>
    <xdr:to>
      <xdr:col>2</xdr:col>
      <xdr:colOff>273685</xdr:colOff>
      <xdr:row>1131</xdr:row>
      <xdr:rowOff>179070</xdr:rowOff>
    </xdr:to>
    <xdr:sp>
      <xdr:nvSpPr>
        <xdr:cNvPr id="292" name="Image1" descr="报表底图"/>
        <xdr:cNvSpPr>
          <a:spLocks noChangeAspect="1"/>
        </xdr:cNvSpPr>
      </xdr:nvSpPr>
      <xdr:spPr>
        <a:xfrm>
          <a:off x="1428115" y="590472530"/>
          <a:ext cx="273685" cy="508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1130</xdr:row>
      <xdr:rowOff>0</xdr:rowOff>
    </xdr:from>
    <xdr:to>
      <xdr:col>2</xdr:col>
      <xdr:colOff>273685</xdr:colOff>
      <xdr:row>1131</xdr:row>
      <xdr:rowOff>179070</xdr:rowOff>
    </xdr:to>
    <xdr:sp>
      <xdr:nvSpPr>
        <xdr:cNvPr id="293" name="Image1" descr="报表底图"/>
        <xdr:cNvSpPr>
          <a:spLocks noChangeAspect="1"/>
        </xdr:cNvSpPr>
      </xdr:nvSpPr>
      <xdr:spPr>
        <a:xfrm>
          <a:off x="1428115" y="590472530"/>
          <a:ext cx="273685" cy="508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1130</xdr:row>
      <xdr:rowOff>0</xdr:rowOff>
    </xdr:from>
    <xdr:to>
      <xdr:col>2</xdr:col>
      <xdr:colOff>273685</xdr:colOff>
      <xdr:row>1131</xdr:row>
      <xdr:rowOff>179070</xdr:rowOff>
    </xdr:to>
    <xdr:sp>
      <xdr:nvSpPr>
        <xdr:cNvPr id="294" name="Image1" descr="报表底图"/>
        <xdr:cNvSpPr>
          <a:spLocks noChangeAspect="1"/>
        </xdr:cNvSpPr>
      </xdr:nvSpPr>
      <xdr:spPr>
        <a:xfrm>
          <a:off x="1428115" y="590472530"/>
          <a:ext cx="273685" cy="508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1130</xdr:row>
      <xdr:rowOff>0</xdr:rowOff>
    </xdr:from>
    <xdr:to>
      <xdr:col>2</xdr:col>
      <xdr:colOff>273685</xdr:colOff>
      <xdr:row>1131</xdr:row>
      <xdr:rowOff>179070</xdr:rowOff>
    </xdr:to>
    <xdr:sp>
      <xdr:nvSpPr>
        <xdr:cNvPr id="295" name="Image1" descr="报表底图"/>
        <xdr:cNvSpPr>
          <a:spLocks noChangeAspect="1"/>
        </xdr:cNvSpPr>
      </xdr:nvSpPr>
      <xdr:spPr>
        <a:xfrm>
          <a:off x="1428115" y="590472530"/>
          <a:ext cx="273685" cy="508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1130</xdr:row>
      <xdr:rowOff>0</xdr:rowOff>
    </xdr:from>
    <xdr:to>
      <xdr:col>2</xdr:col>
      <xdr:colOff>273685</xdr:colOff>
      <xdr:row>1131</xdr:row>
      <xdr:rowOff>149225</xdr:rowOff>
    </xdr:to>
    <xdr:sp>
      <xdr:nvSpPr>
        <xdr:cNvPr id="296" name="Image1" descr="报表底图"/>
        <xdr:cNvSpPr>
          <a:spLocks noChangeAspect="1"/>
        </xdr:cNvSpPr>
      </xdr:nvSpPr>
      <xdr:spPr>
        <a:xfrm>
          <a:off x="1428115" y="590472530"/>
          <a:ext cx="273685" cy="478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1130</xdr:row>
      <xdr:rowOff>0</xdr:rowOff>
    </xdr:from>
    <xdr:to>
      <xdr:col>2</xdr:col>
      <xdr:colOff>273685</xdr:colOff>
      <xdr:row>1131</xdr:row>
      <xdr:rowOff>149225</xdr:rowOff>
    </xdr:to>
    <xdr:sp>
      <xdr:nvSpPr>
        <xdr:cNvPr id="297" name="Image1" descr="报表底图"/>
        <xdr:cNvSpPr>
          <a:spLocks noChangeAspect="1"/>
        </xdr:cNvSpPr>
      </xdr:nvSpPr>
      <xdr:spPr>
        <a:xfrm>
          <a:off x="1428115" y="590472530"/>
          <a:ext cx="273685" cy="478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1130</xdr:row>
      <xdr:rowOff>0</xdr:rowOff>
    </xdr:from>
    <xdr:to>
      <xdr:col>2</xdr:col>
      <xdr:colOff>273685</xdr:colOff>
      <xdr:row>1131</xdr:row>
      <xdr:rowOff>149225</xdr:rowOff>
    </xdr:to>
    <xdr:sp>
      <xdr:nvSpPr>
        <xdr:cNvPr id="298" name="Image1" descr="报表底图"/>
        <xdr:cNvSpPr>
          <a:spLocks noChangeAspect="1"/>
        </xdr:cNvSpPr>
      </xdr:nvSpPr>
      <xdr:spPr>
        <a:xfrm>
          <a:off x="1428115" y="590472530"/>
          <a:ext cx="273685" cy="478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1130</xdr:row>
      <xdr:rowOff>0</xdr:rowOff>
    </xdr:from>
    <xdr:to>
      <xdr:col>2</xdr:col>
      <xdr:colOff>273685</xdr:colOff>
      <xdr:row>1131</xdr:row>
      <xdr:rowOff>149225</xdr:rowOff>
    </xdr:to>
    <xdr:sp>
      <xdr:nvSpPr>
        <xdr:cNvPr id="299" name="Image1" descr="报表底图"/>
        <xdr:cNvSpPr>
          <a:spLocks noChangeAspect="1"/>
        </xdr:cNvSpPr>
      </xdr:nvSpPr>
      <xdr:spPr>
        <a:xfrm>
          <a:off x="1428115" y="590472530"/>
          <a:ext cx="273685" cy="478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1130</xdr:row>
      <xdr:rowOff>0</xdr:rowOff>
    </xdr:from>
    <xdr:to>
      <xdr:col>2</xdr:col>
      <xdr:colOff>273685</xdr:colOff>
      <xdr:row>1131</xdr:row>
      <xdr:rowOff>149225</xdr:rowOff>
    </xdr:to>
    <xdr:sp>
      <xdr:nvSpPr>
        <xdr:cNvPr id="300" name="Image1" descr="报表底图"/>
        <xdr:cNvSpPr>
          <a:spLocks noChangeAspect="1"/>
        </xdr:cNvSpPr>
      </xdr:nvSpPr>
      <xdr:spPr>
        <a:xfrm>
          <a:off x="1428115" y="590472530"/>
          <a:ext cx="273685" cy="478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1130</xdr:row>
      <xdr:rowOff>0</xdr:rowOff>
    </xdr:from>
    <xdr:to>
      <xdr:col>2</xdr:col>
      <xdr:colOff>273685</xdr:colOff>
      <xdr:row>1131</xdr:row>
      <xdr:rowOff>149225</xdr:rowOff>
    </xdr:to>
    <xdr:sp>
      <xdr:nvSpPr>
        <xdr:cNvPr id="301" name="Image1" descr="报表底图"/>
        <xdr:cNvSpPr>
          <a:spLocks noChangeAspect="1"/>
        </xdr:cNvSpPr>
      </xdr:nvSpPr>
      <xdr:spPr>
        <a:xfrm>
          <a:off x="1428115" y="590472530"/>
          <a:ext cx="273685" cy="478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1130</xdr:row>
      <xdr:rowOff>0</xdr:rowOff>
    </xdr:from>
    <xdr:to>
      <xdr:col>2</xdr:col>
      <xdr:colOff>273685</xdr:colOff>
      <xdr:row>1131</xdr:row>
      <xdr:rowOff>179070</xdr:rowOff>
    </xdr:to>
    <xdr:sp>
      <xdr:nvSpPr>
        <xdr:cNvPr id="302" name="Image1" descr="报表底图"/>
        <xdr:cNvSpPr>
          <a:spLocks noChangeAspect="1"/>
        </xdr:cNvSpPr>
      </xdr:nvSpPr>
      <xdr:spPr>
        <a:xfrm>
          <a:off x="1428115" y="590472530"/>
          <a:ext cx="273685" cy="508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1130</xdr:row>
      <xdr:rowOff>0</xdr:rowOff>
    </xdr:from>
    <xdr:to>
      <xdr:col>2</xdr:col>
      <xdr:colOff>273685</xdr:colOff>
      <xdr:row>1131</xdr:row>
      <xdr:rowOff>179070</xdr:rowOff>
    </xdr:to>
    <xdr:sp>
      <xdr:nvSpPr>
        <xdr:cNvPr id="303" name="Image1" descr="报表底图"/>
        <xdr:cNvSpPr>
          <a:spLocks noChangeAspect="1"/>
        </xdr:cNvSpPr>
      </xdr:nvSpPr>
      <xdr:spPr>
        <a:xfrm>
          <a:off x="1428115" y="590472530"/>
          <a:ext cx="273685" cy="508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1130</xdr:row>
      <xdr:rowOff>0</xdr:rowOff>
    </xdr:from>
    <xdr:to>
      <xdr:col>2</xdr:col>
      <xdr:colOff>273685</xdr:colOff>
      <xdr:row>1131</xdr:row>
      <xdr:rowOff>179070</xdr:rowOff>
    </xdr:to>
    <xdr:sp>
      <xdr:nvSpPr>
        <xdr:cNvPr id="304" name="Image1" descr="报表底图"/>
        <xdr:cNvSpPr>
          <a:spLocks noChangeAspect="1"/>
        </xdr:cNvSpPr>
      </xdr:nvSpPr>
      <xdr:spPr>
        <a:xfrm>
          <a:off x="1428115" y="590472530"/>
          <a:ext cx="273685" cy="508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1130</xdr:row>
      <xdr:rowOff>0</xdr:rowOff>
    </xdr:from>
    <xdr:to>
      <xdr:col>2</xdr:col>
      <xdr:colOff>273685</xdr:colOff>
      <xdr:row>1131</xdr:row>
      <xdr:rowOff>179070</xdr:rowOff>
    </xdr:to>
    <xdr:sp>
      <xdr:nvSpPr>
        <xdr:cNvPr id="305" name="Image1" descr="报表底图"/>
        <xdr:cNvSpPr>
          <a:spLocks noChangeAspect="1"/>
        </xdr:cNvSpPr>
      </xdr:nvSpPr>
      <xdr:spPr>
        <a:xfrm>
          <a:off x="1428115" y="590472530"/>
          <a:ext cx="273685" cy="508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1130</xdr:row>
      <xdr:rowOff>0</xdr:rowOff>
    </xdr:from>
    <xdr:to>
      <xdr:col>2</xdr:col>
      <xdr:colOff>273685</xdr:colOff>
      <xdr:row>1131</xdr:row>
      <xdr:rowOff>179070</xdr:rowOff>
    </xdr:to>
    <xdr:sp>
      <xdr:nvSpPr>
        <xdr:cNvPr id="306" name="Image1" descr="报表底图"/>
        <xdr:cNvSpPr>
          <a:spLocks noChangeAspect="1"/>
        </xdr:cNvSpPr>
      </xdr:nvSpPr>
      <xdr:spPr>
        <a:xfrm>
          <a:off x="1428115" y="590472530"/>
          <a:ext cx="273685" cy="508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1130</xdr:row>
      <xdr:rowOff>0</xdr:rowOff>
    </xdr:from>
    <xdr:to>
      <xdr:col>2</xdr:col>
      <xdr:colOff>273685</xdr:colOff>
      <xdr:row>1131</xdr:row>
      <xdr:rowOff>179070</xdr:rowOff>
    </xdr:to>
    <xdr:sp>
      <xdr:nvSpPr>
        <xdr:cNvPr id="307" name="Image1" descr="报表底图"/>
        <xdr:cNvSpPr>
          <a:spLocks noChangeAspect="1"/>
        </xdr:cNvSpPr>
      </xdr:nvSpPr>
      <xdr:spPr>
        <a:xfrm>
          <a:off x="1428115" y="590472530"/>
          <a:ext cx="273685" cy="508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1130</xdr:row>
      <xdr:rowOff>0</xdr:rowOff>
    </xdr:from>
    <xdr:to>
      <xdr:col>2</xdr:col>
      <xdr:colOff>273685</xdr:colOff>
      <xdr:row>1131</xdr:row>
      <xdr:rowOff>179070</xdr:rowOff>
    </xdr:to>
    <xdr:sp>
      <xdr:nvSpPr>
        <xdr:cNvPr id="308" name="Image1" descr="报表底图"/>
        <xdr:cNvSpPr>
          <a:spLocks noChangeAspect="1"/>
        </xdr:cNvSpPr>
      </xdr:nvSpPr>
      <xdr:spPr>
        <a:xfrm>
          <a:off x="1428115" y="590472530"/>
          <a:ext cx="273685" cy="508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1130</xdr:row>
      <xdr:rowOff>0</xdr:rowOff>
    </xdr:from>
    <xdr:to>
      <xdr:col>2</xdr:col>
      <xdr:colOff>273685</xdr:colOff>
      <xdr:row>1131</xdr:row>
      <xdr:rowOff>149225</xdr:rowOff>
    </xdr:to>
    <xdr:sp>
      <xdr:nvSpPr>
        <xdr:cNvPr id="309" name="Image1" descr="报表底图"/>
        <xdr:cNvSpPr>
          <a:spLocks noChangeAspect="1"/>
        </xdr:cNvSpPr>
      </xdr:nvSpPr>
      <xdr:spPr>
        <a:xfrm>
          <a:off x="1428115" y="590472530"/>
          <a:ext cx="273685" cy="478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1130</xdr:row>
      <xdr:rowOff>0</xdr:rowOff>
    </xdr:from>
    <xdr:to>
      <xdr:col>2</xdr:col>
      <xdr:colOff>273685</xdr:colOff>
      <xdr:row>1131</xdr:row>
      <xdr:rowOff>149225</xdr:rowOff>
    </xdr:to>
    <xdr:sp>
      <xdr:nvSpPr>
        <xdr:cNvPr id="310" name="Image1" descr="报表底图"/>
        <xdr:cNvSpPr>
          <a:spLocks noChangeAspect="1"/>
        </xdr:cNvSpPr>
      </xdr:nvSpPr>
      <xdr:spPr>
        <a:xfrm>
          <a:off x="1428115" y="590472530"/>
          <a:ext cx="273685" cy="478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1130</xdr:row>
      <xdr:rowOff>0</xdr:rowOff>
    </xdr:from>
    <xdr:to>
      <xdr:col>2</xdr:col>
      <xdr:colOff>273685</xdr:colOff>
      <xdr:row>1131</xdr:row>
      <xdr:rowOff>149225</xdr:rowOff>
    </xdr:to>
    <xdr:sp>
      <xdr:nvSpPr>
        <xdr:cNvPr id="311" name="Image1" descr="报表底图"/>
        <xdr:cNvSpPr>
          <a:spLocks noChangeAspect="1"/>
        </xdr:cNvSpPr>
      </xdr:nvSpPr>
      <xdr:spPr>
        <a:xfrm>
          <a:off x="1428115" y="590472530"/>
          <a:ext cx="273685" cy="478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1130</xdr:row>
      <xdr:rowOff>0</xdr:rowOff>
    </xdr:from>
    <xdr:to>
      <xdr:col>2</xdr:col>
      <xdr:colOff>273685</xdr:colOff>
      <xdr:row>1131</xdr:row>
      <xdr:rowOff>149225</xdr:rowOff>
    </xdr:to>
    <xdr:sp>
      <xdr:nvSpPr>
        <xdr:cNvPr id="312" name="Image1" descr="报表底图"/>
        <xdr:cNvSpPr>
          <a:spLocks noChangeAspect="1"/>
        </xdr:cNvSpPr>
      </xdr:nvSpPr>
      <xdr:spPr>
        <a:xfrm>
          <a:off x="1428115" y="590472530"/>
          <a:ext cx="273685" cy="478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1130</xdr:row>
      <xdr:rowOff>0</xdr:rowOff>
    </xdr:from>
    <xdr:to>
      <xdr:col>2</xdr:col>
      <xdr:colOff>273685</xdr:colOff>
      <xdr:row>1131</xdr:row>
      <xdr:rowOff>149225</xdr:rowOff>
    </xdr:to>
    <xdr:sp>
      <xdr:nvSpPr>
        <xdr:cNvPr id="313" name="Image1" descr="报表底图"/>
        <xdr:cNvSpPr>
          <a:spLocks noChangeAspect="1"/>
        </xdr:cNvSpPr>
      </xdr:nvSpPr>
      <xdr:spPr>
        <a:xfrm>
          <a:off x="1428115" y="590472530"/>
          <a:ext cx="273685" cy="478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1130</xdr:row>
      <xdr:rowOff>0</xdr:rowOff>
    </xdr:from>
    <xdr:to>
      <xdr:col>2</xdr:col>
      <xdr:colOff>273685</xdr:colOff>
      <xdr:row>1131</xdr:row>
      <xdr:rowOff>149225</xdr:rowOff>
    </xdr:to>
    <xdr:sp>
      <xdr:nvSpPr>
        <xdr:cNvPr id="314" name="AutoShape 27" descr="报表底图"/>
        <xdr:cNvSpPr>
          <a:spLocks noChangeAspect="1"/>
        </xdr:cNvSpPr>
      </xdr:nvSpPr>
      <xdr:spPr>
        <a:xfrm>
          <a:off x="1428115" y="590472530"/>
          <a:ext cx="273685" cy="478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1130</xdr:row>
      <xdr:rowOff>0</xdr:rowOff>
    </xdr:from>
    <xdr:to>
      <xdr:col>2</xdr:col>
      <xdr:colOff>273685</xdr:colOff>
      <xdr:row>1131</xdr:row>
      <xdr:rowOff>179070</xdr:rowOff>
    </xdr:to>
    <xdr:sp>
      <xdr:nvSpPr>
        <xdr:cNvPr id="315" name="AutoShape 28" descr="报表底图"/>
        <xdr:cNvSpPr>
          <a:spLocks noChangeAspect="1"/>
        </xdr:cNvSpPr>
      </xdr:nvSpPr>
      <xdr:spPr>
        <a:xfrm>
          <a:off x="1428115" y="590472530"/>
          <a:ext cx="273685" cy="508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1130</xdr:row>
      <xdr:rowOff>0</xdr:rowOff>
    </xdr:from>
    <xdr:to>
      <xdr:col>2</xdr:col>
      <xdr:colOff>273685</xdr:colOff>
      <xdr:row>1131</xdr:row>
      <xdr:rowOff>179070</xdr:rowOff>
    </xdr:to>
    <xdr:sp>
      <xdr:nvSpPr>
        <xdr:cNvPr id="316" name="AutoShape 29" descr="报表底图"/>
        <xdr:cNvSpPr>
          <a:spLocks noChangeAspect="1"/>
        </xdr:cNvSpPr>
      </xdr:nvSpPr>
      <xdr:spPr>
        <a:xfrm>
          <a:off x="1428115" y="590472530"/>
          <a:ext cx="273685" cy="508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1130</xdr:row>
      <xdr:rowOff>0</xdr:rowOff>
    </xdr:from>
    <xdr:to>
      <xdr:col>2</xdr:col>
      <xdr:colOff>273685</xdr:colOff>
      <xdr:row>1131</xdr:row>
      <xdr:rowOff>179070</xdr:rowOff>
    </xdr:to>
    <xdr:sp>
      <xdr:nvSpPr>
        <xdr:cNvPr id="317" name="AutoShape 30" descr="报表底图"/>
        <xdr:cNvSpPr>
          <a:spLocks noChangeAspect="1"/>
        </xdr:cNvSpPr>
      </xdr:nvSpPr>
      <xdr:spPr>
        <a:xfrm>
          <a:off x="1428115" y="590472530"/>
          <a:ext cx="273685" cy="508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1130</xdr:row>
      <xdr:rowOff>0</xdr:rowOff>
    </xdr:from>
    <xdr:to>
      <xdr:col>2</xdr:col>
      <xdr:colOff>273685</xdr:colOff>
      <xdr:row>1131</xdr:row>
      <xdr:rowOff>179070</xdr:rowOff>
    </xdr:to>
    <xdr:sp>
      <xdr:nvSpPr>
        <xdr:cNvPr id="318" name="AutoShape 31" descr="报表底图"/>
        <xdr:cNvSpPr>
          <a:spLocks noChangeAspect="1"/>
        </xdr:cNvSpPr>
      </xdr:nvSpPr>
      <xdr:spPr>
        <a:xfrm>
          <a:off x="1428115" y="590472530"/>
          <a:ext cx="273685" cy="508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1130</xdr:row>
      <xdr:rowOff>0</xdr:rowOff>
    </xdr:from>
    <xdr:to>
      <xdr:col>2</xdr:col>
      <xdr:colOff>273685</xdr:colOff>
      <xdr:row>1131</xdr:row>
      <xdr:rowOff>179070</xdr:rowOff>
    </xdr:to>
    <xdr:sp>
      <xdr:nvSpPr>
        <xdr:cNvPr id="319" name="AutoShape 32" descr="报表底图"/>
        <xdr:cNvSpPr>
          <a:spLocks noChangeAspect="1"/>
        </xdr:cNvSpPr>
      </xdr:nvSpPr>
      <xdr:spPr>
        <a:xfrm>
          <a:off x="1428115" y="590472530"/>
          <a:ext cx="273685" cy="508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1130</xdr:row>
      <xdr:rowOff>0</xdr:rowOff>
    </xdr:from>
    <xdr:to>
      <xdr:col>2</xdr:col>
      <xdr:colOff>273685</xdr:colOff>
      <xdr:row>1131</xdr:row>
      <xdr:rowOff>179070</xdr:rowOff>
    </xdr:to>
    <xdr:sp>
      <xdr:nvSpPr>
        <xdr:cNvPr id="320" name="AutoShape 33" descr="报表底图"/>
        <xdr:cNvSpPr>
          <a:spLocks noChangeAspect="1"/>
        </xdr:cNvSpPr>
      </xdr:nvSpPr>
      <xdr:spPr>
        <a:xfrm>
          <a:off x="1428115" y="590472530"/>
          <a:ext cx="273685" cy="508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1130</xdr:row>
      <xdr:rowOff>0</xdr:rowOff>
    </xdr:from>
    <xdr:to>
      <xdr:col>2</xdr:col>
      <xdr:colOff>273685</xdr:colOff>
      <xdr:row>1131</xdr:row>
      <xdr:rowOff>179070</xdr:rowOff>
    </xdr:to>
    <xdr:sp>
      <xdr:nvSpPr>
        <xdr:cNvPr id="321" name="AutoShape 34" descr="报表底图"/>
        <xdr:cNvSpPr>
          <a:spLocks noChangeAspect="1"/>
        </xdr:cNvSpPr>
      </xdr:nvSpPr>
      <xdr:spPr>
        <a:xfrm>
          <a:off x="1428115" y="590472530"/>
          <a:ext cx="273685" cy="508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1130</xdr:row>
      <xdr:rowOff>0</xdr:rowOff>
    </xdr:from>
    <xdr:to>
      <xdr:col>2</xdr:col>
      <xdr:colOff>273685</xdr:colOff>
      <xdr:row>1131</xdr:row>
      <xdr:rowOff>149225</xdr:rowOff>
    </xdr:to>
    <xdr:sp>
      <xdr:nvSpPr>
        <xdr:cNvPr id="322" name="AutoShape 35" descr="报表底图"/>
        <xdr:cNvSpPr>
          <a:spLocks noChangeAspect="1"/>
        </xdr:cNvSpPr>
      </xdr:nvSpPr>
      <xdr:spPr>
        <a:xfrm>
          <a:off x="1428115" y="590472530"/>
          <a:ext cx="273685" cy="478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1130</xdr:row>
      <xdr:rowOff>0</xdr:rowOff>
    </xdr:from>
    <xdr:to>
      <xdr:col>2</xdr:col>
      <xdr:colOff>273685</xdr:colOff>
      <xdr:row>1131</xdr:row>
      <xdr:rowOff>149225</xdr:rowOff>
    </xdr:to>
    <xdr:sp>
      <xdr:nvSpPr>
        <xdr:cNvPr id="323" name="AutoShape 36" descr="报表底图"/>
        <xdr:cNvSpPr>
          <a:spLocks noChangeAspect="1"/>
        </xdr:cNvSpPr>
      </xdr:nvSpPr>
      <xdr:spPr>
        <a:xfrm>
          <a:off x="1428115" y="590472530"/>
          <a:ext cx="273685" cy="478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1130</xdr:row>
      <xdr:rowOff>0</xdr:rowOff>
    </xdr:from>
    <xdr:to>
      <xdr:col>2</xdr:col>
      <xdr:colOff>273685</xdr:colOff>
      <xdr:row>1131</xdr:row>
      <xdr:rowOff>149225</xdr:rowOff>
    </xdr:to>
    <xdr:sp>
      <xdr:nvSpPr>
        <xdr:cNvPr id="324" name="AutoShape 37" descr="报表底图"/>
        <xdr:cNvSpPr>
          <a:spLocks noChangeAspect="1"/>
        </xdr:cNvSpPr>
      </xdr:nvSpPr>
      <xdr:spPr>
        <a:xfrm>
          <a:off x="1428115" y="590472530"/>
          <a:ext cx="273685" cy="478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1130</xdr:row>
      <xdr:rowOff>0</xdr:rowOff>
    </xdr:from>
    <xdr:to>
      <xdr:col>2</xdr:col>
      <xdr:colOff>273685</xdr:colOff>
      <xdr:row>1131</xdr:row>
      <xdr:rowOff>149225</xdr:rowOff>
    </xdr:to>
    <xdr:sp>
      <xdr:nvSpPr>
        <xdr:cNvPr id="325" name="AutoShape 38" descr="报表底图"/>
        <xdr:cNvSpPr>
          <a:spLocks noChangeAspect="1"/>
        </xdr:cNvSpPr>
      </xdr:nvSpPr>
      <xdr:spPr>
        <a:xfrm>
          <a:off x="1428115" y="590472530"/>
          <a:ext cx="273685" cy="478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1130</xdr:row>
      <xdr:rowOff>0</xdr:rowOff>
    </xdr:from>
    <xdr:to>
      <xdr:col>2</xdr:col>
      <xdr:colOff>273685</xdr:colOff>
      <xdr:row>1131</xdr:row>
      <xdr:rowOff>149225</xdr:rowOff>
    </xdr:to>
    <xdr:sp>
      <xdr:nvSpPr>
        <xdr:cNvPr id="326" name="AutoShape 39" descr="报表底图"/>
        <xdr:cNvSpPr>
          <a:spLocks noChangeAspect="1"/>
        </xdr:cNvSpPr>
      </xdr:nvSpPr>
      <xdr:spPr>
        <a:xfrm>
          <a:off x="1428115" y="590472530"/>
          <a:ext cx="273685" cy="478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1130</xdr:row>
      <xdr:rowOff>0</xdr:rowOff>
    </xdr:from>
    <xdr:to>
      <xdr:col>2</xdr:col>
      <xdr:colOff>273685</xdr:colOff>
      <xdr:row>1131</xdr:row>
      <xdr:rowOff>149225</xdr:rowOff>
    </xdr:to>
    <xdr:sp>
      <xdr:nvSpPr>
        <xdr:cNvPr id="327" name="AutoShape 40" descr="报表底图"/>
        <xdr:cNvSpPr>
          <a:spLocks noChangeAspect="1"/>
        </xdr:cNvSpPr>
      </xdr:nvSpPr>
      <xdr:spPr>
        <a:xfrm>
          <a:off x="1428115" y="590472530"/>
          <a:ext cx="273685" cy="478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1130</xdr:row>
      <xdr:rowOff>0</xdr:rowOff>
    </xdr:from>
    <xdr:to>
      <xdr:col>2</xdr:col>
      <xdr:colOff>273685</xdr:colOff>
      <xdr:row>1131</xdr:row>
      <xdr:rowOff>179070</xdr:rowOff>
    </xdr:to>
    <xdr:sp>
      <xdr:nvSpPr>
        <xdr:cNvPr id="328" name="AutoShape 41" descr="报表底图"/>
        <xdr:cNvSpPr>
          <a:spLocks noChangeAspect="1"/>
        </xdr:cNvSpPr>
      </xdr:nvSpPr>
      <xdr:spPr>
        <a:xfrm>
          <a:off x="1428115" y="590472530"/>
          <a:ext cx="273685" cy="508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1130</xdr:row>
      <xdr:rowOff>0</xdr:rowOff>
    </xdr:from>
    <xdr:to>
      <xdr:col>2</xdr:col>
      <xdr:colOff>273685</xdr:colOff>
      <xdr:row>1131</xdr:row>
      <xdr:rowOff>179070</xdr:rowOff>
    </xdr:to>
    <xdr:sp>
      <xdr:nvSpPr>
        <xdr:cNvPr id="329" name="AutoShape 42" descr="报表底图"/>
        <xdr:cNvSpPr>
          <a:spLocks noChangeAspect="1"/>
        </xdr:cNvSpPr>
      </xdr:nvSpPr>
      <xdr:spPr>
        <a:xfrm>
          <a:off x="1428115" y="590472530"/>
          <a:ext cx="273685" cy="508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1130</xdr:row>
      <xdr:rowOff>0</xdr:rowOff>
    </xdr:from>
    <xdr:to>
      <xdr:col>2</xdr:col>
      <xdr:colOff>273685</xdr:colOff>
      <xdr:row>1131</xdr:row>
      <xdr:rowOff>179070</xdr:rowOff>
    </xdr:to>
    <xdr:sp>
      <xdr:nvSpPr>
        <xdr:cNvPr id="330" name="AutoShape 43" descr="报表底图"/>
        <xdr:cNvSpPr>
          <a:spLocks noChangeAspect="1"/>
        </xdr:cNvSpPr>
      </xdr:nvSpPr>
      <xdr:spPr>
        <a:xfrm>
          <a:off x="1428115" y="590472530"/>
          <a:ext cx="273685" cy="508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1130</xdr:row>
      <xdr:rowOff>0</xdr:rowOff>
    </xdr:from>
    <xdr:to>
      <xdr:col>2</xdr:col>
      <xdr:colOff>273685</xdr:colOff>
      <xdr:row>1131</xdr:row>
      <xdr:rowOff>179070</xdr:rowOff>
    </xdr:to>
    <xdr:sp>
      <xdr:nvSpPr>
        <xdr:cNvPr id="331" name="AutoShape 44" descr="报表底图"/>
        <xdr:cNvSpPr>
          <a:spLocks noChangeAspect="1"/>
        </xdr:cNvSpPr>
      </xdr:nvSpPr>
      <xdr:spPr>
        <a:xfrm>
          <a:off x="1428115" y="590472530"/>
          <a:ext cx="273685" cy="508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1130</xdr:row>
      <xdr:rowOff>0</xdr:rowOff>
    </xdr:from>
    <xdr:to>
      <xdr:col>2</xdr:col>
      <xdr:colOff>273685</xdr:colOff>
      <xdr:row>1131</xdr:row>
      <xdr:rowOff>179070</xdr:rowOff>
    </xdr:to>
    <xdr:sp>
      <xdr:nvSpPr>
        <xdr:cNvPr id="332" name="AutoShape 45" descr="报表底图"/>
        <xdr:cNvSpPr>
          <a:spLocks noChangeAspect="1"/>
        </xdr:cNvSpPr>
      </xdr:nvSpPr>
      <xdr:spPr>
        <a:xfrm>
          <a:off x="1428115" y="590472530"/>
          <a:ext cx="273685" cy="508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1130</xdr:row>
      <xdr:rowOff>0</xdr:rowOff>
    </xdr:from>
    <xdr:to>
      <xdr:col>2</xdr:col>
      <xdr:colOff>273685</xdr:colOff>
      <xdr:row>1131</xdr:row>
      <xdr:rowOff>179070</xdr:rowOff>
    </xdr:to>
    <xdr:sp>
      <xdr:nvSpPr>
        <xdr:cNvPr id="333" name="AutoShape 46" descr="报表底图"/>
        <xdr:cNvSpPr>
          <a:spLocks noChangeAspect="1"/>
        </xdr:cNvSpPr>
      </xdr:nvSpPr>
      <xdr:spPr>
        <a:xfrm>
          <a:off x="1428115" y="590472530"/>
          <a:ext cx="273685" cy="508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1130</xdr:row>
      <xdr:rowOff>0</xdr:rowOff>
    </xdr:from>
    <xdr:to>
      <xdr:col>2</xdr:col>
      <xdr:colOff>273685</xdr:colOff>
      <xdr:row>1131</xdr:row>
      <xdr:rowOff>179070</xdr:rowOff>
    </xdr:to>
    <xdr:sp>
      <xdr:nvSpPr>
        <xdr:cNvPr id="334" name="AutoShape 47" descr="报表底图"/>
        <xdr:cNvSpPr>
          <a:spLocks noChangeAspect="1"/>
        </xdr:cNvSpPr>
      </xdr:nvSpPr>
      <xdr:spPr>
        <a:xfrm>
          <a:off x="1428115" y="590472530"/>
          <a:ext cx="273685" cy="508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1130</xdr:row>
      <xdr:rowOff>0</xdr:rowOff>
    </xdr:from>
    <xdr:to>
      <xdr:col>2</xdr:col>
      <xdr:colOff>273685</xdr:colOff>
      <xdr:row>1131</xdr:row>
      <xdr:rowOff>149225</xdr:rowOff>
    </xdr:to>
    <xdr:sp>
      <xdr:nvSpPr>
        <xdr:cNvPr id="335" name="AutoShape 48" descr="报表底图"/>
        <xdr:cNvSpPr>
          <a:spLocks noChangeAspect="1"/>
        </xdr:cNvSpPr>
      </xdr:nvSpPr>
      <xdr:spPr>
        <a:xfrm>
          <a:off x="1428115" y="590472530"/>
          <a:ext cx="273685" cy="478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1130</xdr:row>
      <xdr:rowOff>0</xdr:rowOff>
    </xdr:from>
    <xdr:to>
      <xdr:col>2</xdr:col>
      <xdr:colOff>273685</xdr:colOff>
      <xdr:row>1131</xdr:row>
      <xdr:rowOff>149225</xdr:rowOff>
    </xdr:to>
    <xdr:sp>
      <xdr:nvSpPr>
        <xdr:cNvPr id="336" name="AutoShape 49" descr="报表底图"/>
        <xdr:cNvSpPr>
          <a:spLocks noChangeAspect="1"/>
        </xdr:cNvSpPr>
      </xdr:nvSpPr>
      <xdr:spPr>
        <a:xfrm>
          <a:off x="1428115" y="590472530"/>
          <a:ext cx="273685" cy="478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1130</xdr:row>
      <xdr:rowOff>0</xdr:rowOff>
    </xdr:from>
    <xdr:to>
      <xdr:col>2</xdr:col>
      <xdr:colOff>273685</xdr:colOff>
      <xdr:row>1131</xdr:row>
      <xdr:rowOff>149225</xdr:rowOff>
    </xdr:to>
    <xdr:sp>
      <xdr:nvSpPr>
        <xdr:cNvPr id="337" name="AutoShape 50" descr="报表底图"/>
        <xdr:cNvSpPr>
          <a:spLocks noChangeAspect="1"/>
        </xdr:cNvSpPr>
      </xdr:nvSpPr>
      <xdr:spPr>
        <a:xfrm>
          <a:off x="1428115" y="590472530"/>
          <a:ext cx="273685" cy="478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1130</xdr:row>
      <xdr:rowOff>0</xdr:rowOff>
    </xdr:from>
    <xdr:to>
      <xdr:col>2</xdr:col>
      <xdr:colOff>273685</xdr:colOff>
      <xdr:row>1131</xdr:row>
      <xdr:rowOff>149225</xdr:rowOff>
    </xdr:to>
    <xdr:sp>
      <xdr:nvSpPr>
        <xdr:cNvPr id="338" name="AutoShape 51" descr="报表底图"/>
        <xdr:cNvSpPr>
          <a:spLocks noChangeAspect="1"/>
        </xdr:cNvSpPr>
      </xdr:nvSpPr>
      <xdr:spPr>
        <a:xfrm>
          <a:off x="1428115" y="590472530"/>
          <a:ext cx="273685" cy="478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1130</xdr:row>
      <xdr:rowOff>0</xdr:rowOff>
    </xdr:from>
    <xdr:to>
      <xdr:col>2</xdr:col>
      <xdr:colOff>273685</xdr:colOff>
      <xdr:row>1131</xdr:row>
      <xdr:rowOff>149225</xdr:rowOff>
    </xdr:to>
    <xdr:sp>
      <xdr:nvSpPr>
        <xdr:cNvPr id="339" name="AutoShape 52" descr="报表底图"/>
        <xdr:cNvSpPr>
          <a:spLocks noChangeAspect="1"/>
        </xdr:cNvSpPr>
      </xdr:nvSpPr>
      <xdr:spPr>
        <a:xfrm>
          <a:off x="1428115" y="590472530"/>
          <a:ext cx="273685" cy="478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1130</xdr:row>
      <xdr:rowOff>0</xdr:rowOff>
    </xdr:from>
    <xdr:to>
      <xdr:col>2</xdr:col>
      <xdr:colOff>273685</xdr:colOff>
      <xdr:row>1131</xdr:row>
      <xdr:rowOff>149225</xdr:rowOff>
    </xdr:to>
    <xdr:sp>
      <xdr:nvSpPr>
        <xdr:cNvPr id="340" name="Image1" descr="报表底图"/>
        <xdr:cNvSpPr>
          <a:spLocks noChangeAspect="1"/>
        </xdr:cNvSpPr>
      </xdr:nvSpPr>
      <xdr:spPr>
        <a:xfrm>
          <a:off x="1428115" y="590472530"/>
          <a:ext cx="273685" cy="478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1130</xdr:row>
      <xdr:rowOff>0</xdr:rowOff>
    </xdr:from>
    <xdr:to>
      <xdr:col>2</xdr:col>
      <xdr:colOff>273685</xdr:colOff>
      <xdr:row>1131</xdr:row>
      <xdr:rowOff>179070</xdr:rowOff>
    </xdr:to>
    <xdr:sp>
      <xdr:nvSpPr>
        <xdr:cNvPr id="341" name="Image1" descr="报表底图"/>
        <xdr:cNvSpPr>
          <a:spLocks noChangeAspect="1"/>
        </xdr:cNvSpPr>
      </xdr:nvSpPr>
      <xdr:spPr>
        <a:xfrm>
          <a:off x="1428115" y="590472530"/>
          <a:ext cx="273685" cy="508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1130</xdr:row>
      <xdr:rowOff>0</xdr:rowOff>
    </xdr:from>
    <xdr:to>
      <xdr:col>2</xdr:col>
      <xdr:colOff>273685</xdr:colOff>
      <xdr:row>1131</xdr:row>
      <xdr:rowOff>179070</xdr:rowOff>
    </xdr:to>
    <xdr:sp>
      <xdr:nvSpPr>
        <xdr:cNvPr id="342" name="Image1" descr="报表底图"/>
        <xdr:cNvSpPr>
          <a:spLocks noChangeAspect="1"/>
        </xdr:cNvSpPr>
      </xdr:nvSpPr>
      <xdr:spPr>
        <a:xfrm>
          <a:off x="1428115" y="590472530"/>
          <a:ext cx="273685" cy="508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1130</xdr:row>
      <xdr:rowOff>0</xdr:rowOff>
    </xdr:from>
    <xdr:to>
      <xdr:col>2</xdr:col>
      <xdr:colOff>273685</xdr:colOff>
      <xdr:row>1131</xdr:row>
      <xdr:rowOff>179070</xdr:rowOff>
    </xdr:to>
    <xdr:sp>
      <xdr:nvSpPr>
        <xdr:cNvPr id="343" name="Image1" descr="报表底图"/>
        <xdr:cNvSpPr>
          <a:spLocks noChangeAspect="1"/>
        </xdr:cNvSpPr>
      </xdr:nvSpPr>
      <xdr:spPr>
        <a:xfrm>
          <a:off x="1428115" y="590472530"/>
          <a:ext cx="273685" cy="508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1130</xdr:row>
      <xdr:rowOff>0</xdr:rowOff>
    </xdr:from>
    <xdr:to>
      <xdr:col>2</xdr:col>
      <xdr:colOff>273685</xdr:colOff>
      <xdr:row>1131</xdr:row>
      <xdr:rowOff>179070</xdr:rowOff>
    </xdr:to>
    <xdr:sp>
      <xdr:nvSpPr>
        <xdr:cNvPr id="344" name="Image1" descr="报表底图"/>
        <xdr:cNvSpPr>
          <a:spLocks noChangeAspect="1"/>
        </xdr:cNvSpPr>
      </xdr:nvSpPr>
      <xdr:spPr>
        <a:xfrm>
          <a:off x="1428115" y="590472530"/>
          <a:ext cx="273685" cy="508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1130</xdr:row>
      <xdr:rowOff>0</xdr:rowOff>
    </xdr:from>
    <xdr:to>
      <xdr:col>2</xdr:col>
      <xdr:colOff>273685</xdr:colOff>
      <xdr:row>1131</xdr:row>
      <xdr:rowOff>179070</xdr:rowOff>
    </xdr:to>
    <xdr:sp>
      <xdr:nvSpPr>
        <xdr:cNvPr id="345" name="Image1" descr="报表底图"/>
        <xdr:cNvSpPr>
          <a:spLocks noChangeAspect="1"/>
        </xdr:cNvSpPr>
      </xdr:nvSpPr>
      <xdr:spPr>
        <a:xfrm>
          <a:off x="1428115" y="590472530"/>
          <a:ext cx="273685" cy="508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1130</xdr:row>
      <xdr:rowOff>0</xdr:rowOff>
    </xdr:from>
    <xdr:to>
      <xdr:col>2</xdr:col>
      <xdr:colOff>273685</xdr:colOff>
      <xdr:row>1131</xdr:row>
      <xdr:rowOff>179070</xdr:rowOff>
    </xdr:to>
    <xdr:sp>
      <xdr:nvSpPr>
        <xdr:cNvPr id="346" name="Image1" descr="报表底图"/>
        <xdr:cNvSpPr>
          <a:spLocks noChangeAspect="1"/>
        </xdr:cNvSpPr>
      </xdr:nvSpPr>
      <xdr:spPr>
        <a:xfrm>
          <a:off x="1428115" y="590472530"/>
          <a:ext cx="273685" cy="508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1130</xdr:row>
      <xdr:rowOff>0</xdr:rowOff>
    </xdr:from>
    <xdr:to>
      <xdr:col>2</xdr:col>
      <xdr:colOff>273685</xdr:colOff>
      <xdr:row>1131</xdr:row>
      <xdr:rowOff>179070</xdr:rowOff>
    </xdr:to>
    <xdr:sp>
      <xdr:nvSpPr>
        <xdr:cNvPr id="347" name="Image1" descr="报表底图"/>
        <xdr:cNvSpPr>
          <a:spLocks noChangeAspect="1"/>
        </xdr:cNvSpPr>
      </xdr:nvSpPr>
      <xdr:spPr>
        <a:xfrm>
          <a:off x="1428115" y="590472530"/>
          <a:ext cx="273685" cy="508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1130</xdr:row>
      <xdr:rowOff>0</xdr:rowOff>
    </xdr:from>
    <xdr:to>
      <xdr:col>2</xdr:col>
      <xdr:colOff>273685</xdr:colOff>
      <xdr:row>1131</xdr:row>
      <xdr:rowOff>149225</xdr:rowOff>
    </xdr:to>
    <xdr:sp>
      <xdr:nvSpPr>
        <xdr:cNvPr id="348" name="Image1" descr="报表底图"/>
        <xdr:cNvSpPr>
          <a:spLocks noChangeAspect="1"/>
        </xdr:cNvSpPr>
      </xdr:nvSpPr>
      <xdr:spPr>
        <a:xfrm>
          <a:off x="1428115" y="590472530"/>
          <a:ext cx="273685" cy="478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1130</xdr:row>
      <xdr:rowOff>0</xdr:rowOff>
    </xdr:from>
    <xdr:to>
      <xdr:col>2</xdr:col>
      <xdr:colOff>273685</xdr:colOff>
      <xdr:row>1131</xdr:row>
      <xdr:rowOff>149225</xdr:rowOff>
    </xdr:to>
    <xdr:sp>
      <xdr:nvSpPr>
        <xdr:cNvPr id="349" name="Image1" descr="报表底图"/>
        <xdr:cNvSpPr>
          <a:spLocks noChangeAspect="1"/>
        </xdr:cNvSpPr>
      </xdr:nvSpPr>
      <xdr:spPr>
        <a:xfrm>
          <a:off x="1428115" y="590472530"/>
          <a:ext cx="273685" cy="478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1130</xdr:row>
      <xdr:rowOff>0</xdr:rowOff>
    </xdr:from>
    <xdr:to>
      <xdr:col>2</xdr:col>
      <xdr:colOff>273685</xdr:colOff>
      <xdr:row>1131</xdr:row>
      <xdr:rowOff>149225</xdr:rowOff>
    </xdr:to>
    <xdr:sp>
      <xdr:nvSpPr>
        <xdr:cNvPr id="350" name="Image1" descr="报表底图"/>
        <xdr:cNvSpPr>
          <a:spLocks noChangeAspect="1"/>
        </xdr:cNvSpPr>
      </xdr:nvSpPr>
      <xdr:spPr>
        <a:xfrm>
          <a:off x="1428115" y="590472530"/>
          <a:ext cx="273685" cy="478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1130</xdr:row>
      <xdr:rowOff>0</xdr:rowOff>
    </xdr:from>
    <xdr:to>
      <xdr:col>2</xdr:col>
      <xdr:colOff>273685</xdr:colOff>
      <xdr:row>1131</xdr:row>
      <xdr:rowOff>149225</xdr:rowOff>
    </xdr:to>
    <xdr:sp>
      <xdr:nvSpPr>
        <xdr:cNvPr id="351" name="Image1" descr="报表底图"/>
        <xdr:cNvSpPr>
          <a:spLocks noChangeAspect="1"/>
        </xdr:cNvSpPr>
      </xdr:nvSpPr>
      <xdr:spPr>
        <a:xfrm>
          <a:off x="1428115" y="590472530"/>
          <a:ext cx="273685" cy="478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1130</xdr:row>
      <xdr:rowOff>0</xdr:rowOff>
    </xdr:from>
    <xdr:to>
      <xdr:col>2</xdr:col>
      <xdr:colOff>273685</xdr:colOff>
      <xdr:row>1131</xdr:row>
      <xdr:rowOff>149225</xdr:rowOff>
    </xdr:to>
    <xdr:sp>
      <xdr:nvSpPr>
        <xdr:cNvPr id="352" name="Image1" descr="报表底图"/>
        <xdr:cNvSpPr>
          <a:spLocks noChangeAspect="1"/>
        </xdr:cNvSpPr>
      </xdr:nvSpPr>
      <xdr:spPr>
        <a:xfrm>
          <a:off x="1428115" y="590472530"/>
          <a:ext cx="273685" cy="478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1130</xdr:row>
      <xdr:rowOff>0</xdr:rowOff>
    </xdr:from>
    <xdr:to>
      <xdr:col>2</xdr:col>
      <xdr:colOff>273685</xdr:colOff>
      <xdr:row>1131</xdr:row>
      <xdr:rowOff>149225</xdr:rowOff>
    </xdr:to>
    <xdr:sp>
      <xdr:nvSpPr>
        <xdr:cNvPr id="353" name="Image1" descr="报表底图"/>
        <xdr:cNvSpPr>
          <a:spLocks noChangeAspect="1"/>
        </xdr:cNvSpPr>
      </xdr:nvSpPr>
      <xdr:spPr>
        <a:xfrm>
          <a:off x="1428115" y="590472530"/>
          <a:ext cx="273685" cy="478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1130</xdr:row>
      <xdr:rowOff>0</xdr:rowOff>
    </xdr:from>
    <xdr:to>
      <xdr:col>2</xdr:col>
      <xdr:colOff>273685</xdr:colOff>
      <xdr:row>1131</xdr:row>
      <xdr:rowOff>179070</xdr:rowOff>
    </xdr:to>
    <xdr:sp>
      <xdr:nvSpPr>
        <xdr:cNvPr id="354" name="Image1" descr="报表底图"/>
        <xdr:cNvSpPr>
          <a:spLocks noChangeAspect="1"/>
        </xdr:cNvSpPr>
      </xdr:nvSpPr>
      <xdr:spPr>
        <a:xfrm>
          <a:off x="1428115" y="590472530"/>
          <a:ext cx="273685" cy="508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1130</xdr:row>
      <xdr:rowOff>0</xdr:rowOff>
    </xdr:from>
    <xdr:to>
      <xdr:col>2</xdr:col>
      <xdr:colOff>273685</xdr:colOff>
      <xdr:row>1131</xdr:row>
      <xdr:rowOff>179070</xdr:rowOff>
    </xdr:to>
    <xdr:sp>
      <xdr:nvSpPr>
        <xdr:cNvPr id="355" name="Image1" descr="报表底图"/>
        <xdr:cNvSpPr>
          <a:spLocks noChangeAspect="1"/>
        </xdr:cNvSpPr>
      </xdr:nvSpPr>
      <xdr:spPr>
        <a:xfrm>
          <a:off x="1428115" y="590472530"/>
          <a:ext cx="273685" cy="508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1130</xdr:row>
      <xdr:rowOff>0</xdr:rowOff>
    </xdr:from>
    <xdr:to>
      <xdr:col>2</xdr:col>
      <xdr:colOff>273685</xdr:colOff>
      <xdr:row>1131</xdr:row>
      <xdr:rowOff>179070</xdr:rowOff>
    </xdr:to>
    <xdr:sp>
      <xdr:nvSpPr>
        <xdr:cNvPr id="356" name="Image1" descr="报表底图"/>
        <xdr:cNvSpPr>
          <a:spLocks noChangeAspect="1"/>
        </xdr:cNvSpPr>
      </xdr:nvSpPr>
      <xdr:spPr>
        <a:xfrm>
          <a:off x="1428115" y="590472530"/>
          <a:ext cx="273685" cy="508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1130</xdr:row>
      <xdr:rowOff>0</xdr:rowOff>
    </xdr:from>
    <xdr:to>
      <xdr:col>2</xdr:col>
      <xdr:colOff>273685</xdr:colOff>
      <xdr:row>1131</xdr:row>
      <xdr:rowOff>179070</xdr:rowOff>
    </xdr:to>
    <xdr:sp>
      <xdr:nvSpPr>
        <xdr:cNvPr id="357" name="Image1" descr="报表底图"/>
        <xdr:cNvSpPr>
          <a:spLocks noChangeAspect="1"/>
        </xdr:cNvSpPr>
      </xdr:nvSpPr>
      <xdr:spPr>
        <a:xfrm>
          <a:off x="1428115" y="590472530"/>
          <a:ext cx="273685" cy="508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1130</xdr:row>
      <xdr:rowOff>0</xdr:rowOff>
    </xdr:from>
    <xdr:to>
      <xdr:col>2</xdr:col>
      <xdr:colOff>273685</xdr:colOff>
      <xdr:row>1131</xdr:row>
      <xdr:rowOff>179070</xdr:rowOff>
    </xdr:to>
    <xdr:sp>
      <xdr:nvSpPr>
        <xdr:cNvPr id="358" name="Image1" descr="报表底图"/>
        <xdr:cNvSpPr>
          <a:spLocks noChangeAspect="1"/>
        </xdr:cNvSpPr>
      </xdr:nvSpPr>
      <xdr:spPr>
        <a:xfrm>
          <a:off x="1428115" y="590472530"/>
          <a:ext cx="273685" cy="508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1130</xdr:row>
      <xdr:rowOff>0</xdr:rowOff>
    </xdr:from>
    <xdr:to>
      <xdr:col>2</xdr:col>
      <xdr:colOff>273685</xdr:colOff>
      <xdr:row>1131</xdr:row>
      <xdr:rowOff>179070</xdr:rowOff>
    </xdr:to>
    <xdr:sp>
      <xdr:nvSpPr>
        <xdr:cNvPr id="359" name="Image1" descr="报表底图"/>
        <xdr:cNvSpPr>
          <a:spLocks noChangeAspect="1"/>
        </xdr:cNvSpPr>
      </xdr:nvSpPr>
      <xdr:spPr>
        <a:xfrm>
          <a:off x="1428115" y="590472530"/>
          <a:ext cx="273685" cy="508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1130</xdr:row>
      <xdr:rowOff>0</xdr:rowOff>
    </xdr:from>
    <xdr:to>
      <xdr:col>2</xdr:col>
      <xdr:colOff>273685</xdr:colOff>
      <xdr:row>1131</xdr:row>
      <xdr:rowOff>179070</xdr:rowOff>
    </xdr:to>
    <xdr:sp>
      <xdr:nvSpPr>
        <xdr:cNvPr id="360" name="Image1" descr="报表底图"/>
        <xdr:cNvSpPr>
          <a:spLocks noChangeAspect="1"/>
        </xdr:cNvSpPr>
      </xdr:nvSpPr>
      <xdr:spPr>
        <a:xfrm>
          <a:off x="1428115" y="590472530"/>
          <a:ext cx="273685" cy="508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1130</xdr:row>
      <xdr:rowOff>0</xdr:rowOff>
    </xdr:from>
    <xdr:to>
      <xdr:col>2</xdr:col>
      <xdr:colOff>273685</xdr:colOff>
      <xdr:row>1131</xdr:row>
      <xdr:rowOff>149225</xdr:rowOff>
    </xdr:to>
    <xdr:sp>
      <xdr:nvSpPr>
        <xdr:cNvPr id="361" name="Image1" descr="报表底图"/>
        <xdr:cNvSpPr>
          <a:spLocks noChangeAspect="1"/>
        </xdr:cNvSpPr>
      </xdr:nvSpPr>
      <xdr:spPr>
        <a:xfrm>
          <a:off x="1428115" y="590472530"/>
          <a:ext cx="273685" cy="478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1130</xdr:row>
      <xdr:rowOff>0</xdr:rowOff>
    </xdr:from>
    <xdr:to>
      <xdr:col>2</xdr:col>
      <xdr:colOff>273685</xdr:colOff>
      <xdr:row>1131</xdr:row>
      <xdr:rowOff>149225</xdr:rowOff>
    </xdr:to>
    <xdr:sp>
      <xdr:nvSpPr>
        <xdr:cNvPr id="362" name="Image1" descr="报表底图"/>
        <xdr:cNvSpPr>
          <a:spLocks noChangeAspect="1"/>
        </xdr:cNvSpPr>
      </xdr:nvSpPr>
      <xdr:spPr>
        <a:xfrm>
          <a:off x="1428115" y="590472530"/>
          <a:ext cx="273685" cy="478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1130</xdr:row>
      <xdr:rowOff>0</xdr:rowOff>
    </xdr:from>
    <xdr:to>
      <xdr:col>2</xdr:col>
      <xdr:colOff>273685</xdr:colOff>
      <xdr:row>1131</xdr:row>
      <xdr:rowOff>149225</xdr:rowOff>
    </xdr:to>
    <xdr:sp>
      <xdr:nvSpPr>
        <xdr:cNvPr id="363" name="Image1" descr="报表底图"/>
        <xdr:cNvSpPr>
          <a:spLocks noChangeAspect="1"/>
        </xdr:cNvSpPr>
      </xdr:nvSpPr>
      <xdr:spPr>
        <a:xfrm>
          <a:off x="1428115" y="590472530"/>
          <a:ext cx="273685" cy="478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1130</xdr:row>
      <xdr:rowOff>0</xdr:rowOff>
    </xdr:from>
    <xdr:to>
      <xdr:col>2</xdr:col>
      <xdr:colOff>273685</xdr:colOff>
      <xdr:row>1131</xdr:row>
      <xdr:rowOff>149225</xdr:rowOff>
    </xdr:to>
    <xdr:sp>
      <xdr:nvSpPr>
        <xdr:cNvPr id="364" name="Image1" descr="报表底图"/>
        <xdr:cNvSpPr>
          <a:spLocks noChangeAspect="1"/>
        </xdr:cNvSpPr>
      </xdr:nvSpPr>
      <xdr:spPr>
        <a:xfrm>
          <a:off x="1428115" y="590472530"/>
          <a:ext cx="273685" cy="478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1130</xdr:row>
      <xdr:rowOff>0</xdr:rowOff>
    </xdr:from>
    <xdr:to>
      <xdr:col>2</xdr:col>
      <xdr:colOff>273685</xdr:colOff>
      <xdr:row>1131</xdr:row>
      <xdr:rowOff>149225</xdr:rowOff>
    </xdr:to>
    <xdr:sp>
      <xdr:nvSpPr>
        <xdr:cNvPr id="365" name="Image1" descr="报表底图"/>
        <xdr:cNvSpPr>
          <a:spLocks noChangeAspect="1"/>
        </xdr:cNvSpPr>
      </xdr:nvSpPr>
      <xdr:spPr>
        <a:xfrm>
          <a:off x="1428115" y="590472530"/>
          <a:ext cx="273685" cy="478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737</xdr:row>
      <xdr:rowOff>0</xdr:rowOff>
    </xdr:from>
    <xdr:to>
      <xdr:col>2</xdr:col>
      <xdr:colOff>273685</xdr:colOff>
      <xdr:row>738</xdr:row>
      <xdr:rowOff>135890</xdr:rowOff>
    </xdr:to>
    <xdr:sp>
      <xdr:nvSpPr>
        <xdr:cNvPr id="366" name="AutoShape 27" descr="报表底图"/>
        <xdr:cNvSpPr>
          <a:spLocks noChangeAspect="1"/>
        </xdr:cNvSpPr>
      </xdr:nvSpPr>
      <xdr:spPr>
        <a:xfrm>
          <a:off x="1428115" y="403109430"/>
          <a:ext cx="273685" cy="478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737</xdr:row>
      <xdr:rowOff>0</xdr:rowOff>
    </xdr:from>
    <xdr:to>
      <xdr:col>2</xdr:col>
      <xdr:colOff>273685</xdr:colOff>
      <xdr:row>738</xdr:row>
      <xdr:rowOff>166370</xdr:rowOff>
    </xdr:to>
    <xdr:sp>
      <xdr:nvSpPr>
        <xdr:cNvPr id="367" name="AutoShape 28" descr="报表底图"/>
        <xdr:cNvSpPr>
          <a:spLocks noChangeAspect="1"/>
        </xdr:cNvSpPr>
      </xdr:nvSpPr>
      <xdr:spPr>
        <a:xfrm>
          <a:off x="1428115" y="403109430"/>
          <a:ext cx="273685" cy="509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737</xdr:row>
      <xdr:rowOff>0</xdr:rowOff>
    </xdr:from>
    <xdr:to>
      <xdr:col>2</xdr:col>
      <xdr:colOff>273685</xdr:colOff>
      <xdr:row>738</xdr:row>
      <xdr:rowOff>166370</xdr:rowOff>
    </xdr:to>
    <xdr:sp>
      <xdr:nvSpPr>
        <xdr:cNvPr id="368" name="AutoShape 29" descr="报表底图"/>
        <xdr:cNvSpPr>
          <a:spLocks noChangeAspect="1"/>
        </xdr:cNvSpPr>
      </xdr:nvSpPr>
      <xdr:spPr>
        <a:xfrm>
          <a:off x="1428115" y="403109430"/>
          <a:ext cx="273685" cy="509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737</xdr:row>
      <xdr:rowOff>0</xdr:rowOff>
    </xdr:from>
    <xdr:to>
      <xdr:col>2</xdr:col>
      <xdr:colOff>273685</xdr:colOff>
      <xdr:row>738</xdr:row>
      <xdr:rowOff>166370</xdr:rowOff>
    </xdr:to>
    <xdr:sp>
      <xdr:nvSpPr>
        <xdr:cNvPr id="369" name="AutoShape 30" descr="报表底图"/>
        <xdr:cNvSpPr>
          <a:spLocks noChangeAspect="1"/>
        </xdr:cNvSpPr>
      </xdr:nvSpPr>
      <xdr:spPr>
        <a:xfrm>
          <a:off x="1428115" y="403109430"/>
          <a:ext cx="273685" cy="509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737</xdr:row>
      <xdr:rowOff>0</xdr:rowOff>
    </xdr:from>
    <xdr:to>
      <xdr:col>2</xdr:col>
      <xdr:colOff>273685</xdr:colOff>
      <xdr:row>738</xdr:row>
      <xdr:rowOff>166370</xdr:rowOff>
    </xdr:to>
    <xdr:sp>
      <xdr:nvSpPr>
        <xdr:cNvPr id="370" name="AutoShape 31" descr="报表底图"/>
        <xdr:cNvSpPr>
          <a:spLocks noChangeAspect="1"/>
        </xdr:cNvSpPr>
      </xdr:nvSpPr>
      <xdr:spPr>
        <a:xfrm>
          <a:off x="1428115" y="403109430"/>
          <a:ext cx="273685" cy="509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737</xdr:row>
      <xdr:rowOff>0</xdr:rowOff>
    </xdr:from>
    <xdr:to>
      <xdr:col>2</xdr:col>
      <xdr:colOff>273685</xdr:colOff>
      <xdr:row>738</xdr:row>
      <xdr:rowOff>166370</xdr:rowOff>
    </xdr:to>
    <xdr:sp>
      <xdr:nvSpPr>
        <xdr:cNvPr id="371" name="AutoShape 32" descr="报表底图"/>
        <xdr:cNvSpPr>
          <a:spLocks noChangeAspect="1"/>
        </xdr:cNvSpPr>
      </xdr:nvSpPr>
      <xdr:spPr>
        <a:xfrm>
          <a:off x="1428115" y="403109430"/>
          <a:ext cx="273685" cy="509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737</xdr:row>
      <xdr:rowOff>0</xdr:rowOff>
    </xdr:from>
    <xdr:to>
      <xdr:col>2</xdr:col>
      <xdr:colOff>273685</xdr:colOff>
      <xdr:row>738</xdr:row>
      <xdr:rowOff>166370</xdr:rowOff>
    </xdr:to>
    <xdr:sp>
      <xdr:nvSpPr>
        <xdr:cNvPr id="372" name="AutoShape 33" descr="报表底图"/>
        <xdr:cNvSpPr>
          <a:spLocks noChangeAspect="1"/>
        </xdr:cNvSpPr>
      </xdr:nvSpPr>
      <xdr:spPr>
        <a:xfrm>
          <a:off x="1428115" y="403109430"/>
          <a:ext cx="273685" cy="509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737</xdr:row>
      <xdr:rowOff>0</xdr:rowOff>
    </xdr:from>
    <xdr:to>
      <xdr:col>2</xdr:col>
      <xdr:colOff>273685</xdr:colOff>
      <xdr:row>738</xdr:row>
      <xdr:rowOff>166370</xdr:rowOff>
    </xdr:to>
    <xdr:sp>
      <xdr:nvSpPr>
        <xdr:cNvPr id="373" name="AutoShape 34" descr="报表底图"/>
        <xdr:cNvSpPr>
          <a:spLocks noChangeAspect="1"/>
        </xdr:cNvSpPr>
      </xdr:nvSpPr>
      <xdr:spPr>
        <a:xfrm>
          <a:off x="1428115" y="403109430"/>
          <a:ext cx="273685" cy="509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737</xdr:row>
      <xdr:rowOff>0</xdr:rowOff>
    </xdr:from>
    <xdr:to>
      <xdr:col>2</xdr:col>
      <xdr:colOff>273685</xdr:colOff>
      <xdr:row>738</xdr:row>
      <xdr:rowOff>135890</xdr:rowOff>
    </xdr:to>
    <xdr:sp>
      <xdr:nvSpPr>
        <xdr:cNvPr id="374" name="AutoShape 35" descr="报表底图"/>
        <xdr:cNvSpPr>
          <a:spLocks noChangeAspect="1"/>
        </xdr:cNvSpPr>
      </xdr:nvSpPr>
      <xdr:spPr>
        <a:xfrm>
          <a:off x="1428115" y="403109430"/>
          <a:ext cx="273685" cy="478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737</xdr:row>
      <xdr:rowOff>0</xdr:rowOff>
    </xdr:from>
    <xdr:to>
      <xdr:col>2</xdr:col>
      <xdr:colOff>273685</xdr:colOff>
      <xdr:row>738</xdr:row>
      <xdr:rowOff>135890</xdr:rowOff>
    </xdr:to>
    <xdr:sp>
      <xdr:nvSpPr>
        <xdr:cNvPr id="375" name="AutoShape 36" descr="报表底图"/>
        <xdr:cNvSpPr>
          <a:spLocks noChangeAspect="1"/>
        </xdr:cNvSpPr>
      </xdr:nvSpPr>
      <xdr:spPr>
        <a:xfrm>
          <a:off x="1428115" y="403109430"/>
          <a:ext cx="273685" cy="478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737</xdr:row>
      <xdr:rowOff>0</xdr:rowOff>
    </xdr:from>
    <xdr:to>
      <xdr:col>2</xdr:col>
      <xdr:colOff>273685</xdr:colOff>
      <xdr:row>738</xdr:row>
      <xdr:rowOff>135890</xdr:rowOff>
    </xdr:to>
    <xdr:sp>
      <xdr:nvSpPr>
        <xdr:cNvPr id="376" name="AutoShape 37" descr="报表底图"/>
        <xdr:cNvSpPr>
          <a:spLocks noChangeAspect="1"/>
        </xdr:cNvSpPr>
      </xdr:nvSpPr>
      <xdr:spPr>
        <a:xfrm>
          <a:off x="1428115" y="403109430"/>
          <a:ext cx="273685" cy="478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737</xdr:row>
      <xdr:rowOff>0</xdr:rowOff>
    </xdr:from>
    <xdr:to>
      <xdr:col>2</xdr:col>
      <xdr:colOff>273685</xdr:colOff>
      <xdr:row>738</xdr:row>
      <xdr:rowOff>135890</xdr:rowOff>
    </xdr:to>
    <xdr:sp>
      <xdr:nvSpPr>
        <xdr:cNvPr id="377" name="AutoShape 38" descr="报表底图"/>
        <xdr:cNvSpPr>
          <a:spLocks noChangeAspect="1"/>
        </xdr:cNvSpPr>
      </xdr:nvSpPr>
      <xdr:spPr>
        <a:xfrm>
          <a:off x="1428115" y="403109430"/>
          <a:ext cx="273685" cy="478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737</xdr:row>
      <xdr:rowOff>0</xdr:rowOff>
    </xdr:from>
    <xdr:to>
      <xdr:col>2</xdr:col>
      <xdr:colOff>273685</xdr:colOff>
      <xdr:row>738</xdr:row>
      <xdr:rowOff>135890</xdr:rowOff>
    </xdr:to>
    <xdr:sp>
      <xdr:nvSpPr>
        <xdr:cNvPr id="378" name="AutoShape 39" descr="报表底图"/>
        <xdr:cNvSpPr>
          <a:spLocks noChangeAspect="1"/>
        </xdr:cNvSpPr>
      </xdr:nvSpPr>
      <xdr:spPr>
        <a:xfrm>
          <a:off x="1428115" y="403109430"/>
          <a:ext cx="273685" cy="478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737</xdr:row>
      <xdr:rowOff>0</xdr:rowOff>
    </xdr:from>
    <xdr:to>
      <xdr:col>2</xdr:col>
      <xdr:colOff>273685</xdr:colOff>
      <xdr:row>738</xdr:row>
      <xdr:rowOff>135890</xdr:rowOff>
    </xdr:to>
    <xdr:sp>
      <xdr:nvSpPr>
        <xdr:cNvPr id="379" name="AutoShape 40" descr="报表底图"/>
        <xdr:cNvSpPr>
          <a:spLocks noChangeAspect="1"/>
        </xdr:cNvSpPr>
      </xdr:nvSpPr>
      <xdr:spPr>
        <a:xfrm>
          <a:off x="1428115" y="403109430"/>
          <a:ext cx="273685" cy="478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737</xdr:row>
      <xdr:rowOff>0</xdr:rowOff>
    </xdr:from>
    <xdr:to>
      <xdr:col>2</xdr:col>
      <xdr:colOff>273685</xdr:colOff>
      <xdr:row>738</xdr:row>
      <xdr:rowOff>166370</xdr:rowOff>
    </xdr:to>
    <xdr:sp>
      <xdr:nvSpPr>
        <xdr:cNvPr id="380" name="AutoShape 41" descr="报表底图"/>
        <xdr:cNvSpPr>
          <a:spLocks noChangeAspect="1"/>
        </xdr:cNvSpPr>
      </xdr:nvSpPr>
      <xdr:spPr>
        <a:xfrm>
          <a:off x="1428115" y="403109430"/>
          <a:ext cx="273685" cy="509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737</xdr:row>
      <xdr:rowOff>0</xdr:rowOff>
    </xdr:from>
    <xdr:to>
      <xdr:col>2</xdr:col>
      <xdr:colOff>273685</xdr:colOff>
      <xdr:row>738</xdr:row>
      <xdr:rowOff>166370</xdr:rowOff>
    </xdr:to>
    <xdr:sp>
      <xdr:nvSpPr>
        <xdr:cNvPr id="381" name="AutoShape 42" descr="报表底图"/>
        <xdr:cNvSpPr>
          <a:spLocks noChangeAspect="1"/>
        </xdr:cNvSpPr>
      </xdr:nvSpPr>
      <xdr:spPr>
        <a:xfrm>
          <a:off x="1428115" y="403109430"/>
          <a:ext cx="273685" cy="509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737</xdr:row>
      <xdr:rowOff>0</xdr:rowOff>
    </xdr:from>
    <xdr:to>
      <xdr:col>2</xdr:col>
      <xdr:colOff>273685</xdr:colOff>
      <xdr:row>738</xdr:row>
      <xdr:rowOff>166370</xdr:rowOff>
    </xdr:to>
    <xdr:sp>
      <xdr:nvSpPr>
        <xdr:cNvPr id="382" name="AutoShape 43" descr="报表底图"/>
        <xdr:cNvSpPr>
          <a:spLocks noChangeAspect="1"/>
        </xdr:cNvSpPr>
      </xdr:nvSpPr>
      <xdr:spPr>
        <a:xfrm>
          <a:off x="1428115" y="403109430"/>
          <a:ext cx="273685" cy="509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737</xdr:row>
      <xdr:rowOff>0</xdr:rowOff>
    </xdr:from>
    <xdr:to>
      <xdr:col>2</xdr:col>
      <xdr:colOff>273685</xdr:colOff>
      <xdr:row>738</xdr:row>
      <xdr:rowOff>166370</xdr:rowOff>
    </xdr:to>
    <xdr:sp>
      <xdr:nvSpPr>
        <xdr:cNvPr id="383" name="AutoShape 44" descr="报表底图"/>
        <xdr:cNvSpPr>
          <a:spLocks noChangeAspect="1"/>
        </xdr:cNvSpPr>
      </xdr:nvSpPr>
      <xdr:spPr>
        <a:xfrm>
          <a:off x="1428115" y="403109430"/>
          <a:ext cx="273685" cy="509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737</xdr:row>
      <xdr:rowOff>0</xdr:rowOff>
    </xdr:from>
    <xdr:to>
      <xdr:col>2</xdr:col>
      <xdr:colOff>273685</xdr:colOff>
      <xdr:row>738</xdr:row>
      <xdr:rowOff>166370</xdr:rowOff>
    </xdr:to>
    <xdr:sp>
      <xdr:nvSpPr>
        <xdr:cNvPr id="384" name="AutoShape 45" descr="报表底图"/>
        <xdr:cNvSpPr>
          <a:spLocks noChangeAspect="1"/>
        </xdr:cNvSpPr>
      </xdr:nvSpPr>
      <xdr:spPr>
        <a:xfrm>
          <a:off x="1428115" y="403109430"/>
          <a:ext cx="273685" cy="509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737</xdr:row>
      <xdr:rowOff>0</xdr:rowOff>
    </xdr:from>
    <xdr:to>
      <xdr:col>2</xdr:col>
      <xdr:colOff>273685</xdr:colOff>
      <xdr:row>738</xdr:row>
      <xdr:rowOff>166370</xdr:rowOff>
    </xdr:to>
    <xdr:sp>
      <xdr:nvSpPr>
        <xdr:cNvPr id="385" name="AutoShape 46" descr="报表底图"/>
        <xdr:cNvSpPr>
          <a:spLocks noChangeAspect="1"/>
        </xdr:cNvSpPr>
      </xdr:nvSpPr>
      <xdr:spPr>
        <a:xfrm>
          <a:off x="1428115" y="403109430"/>
          <a:ext cx="273685" cy="509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737</xdr:row>
      <xdr:rowOff>0</xdr:rowOff>
    </xdr:from>
    <xdr:to>
      <xdr:col>2</xdr:col>
      <xdr:colOff>273685</xdr:colOff>
      <xdr:row>738</xdr:row>
      <xdr:rowOff>166370</xdr:rowOff>
    </xdr:to>
    <xdr:sp>
      <xdr:nvSpPr>
        <xdr:cNvPr id="386" name="AutoShape 47" descr="报表底图"/>
        <xdr:cNvSpPr>
          <a:spLocks noChangeAspect="1"/>
        </xdr:cNvSpPr>
      </xdr:nvSpPr>
      <xdr:spPr>
        <a:xfrm>
          <a:off x="1428115" y="403109430"/>
          <a:ext cx="273685" cy="509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737</xdr:row>
      <xdr:rowOff>0</xdr:rowOff>
    </xdr:from>
    <xdr:to>
      <xdr:col>2</xdr:col>
      <xdr:colOff>273685</xdr:colOff>
      <xdr:row>738</xdr:row>
      <xdr:rowOff>135890</xdr:rowOff>
    </xdr:to>
    <xdr:sp>
      <xdr:nvSpPr>
        <xdr:cNvPr id="387" name="AutoShape 48" descr="报表底图"/>
        <xdr:cNvSpPr>
          <a:spLocks noChangeAspect="1"/>
        </xdr:cNvSpPr>
      </xdr:nvSpPr>
      <xdr:spPr>
        <a:xfrm>
          <a:off x="1428115" y="403109430"/>
          <a:ext cx="273685" cy="478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737</xdr:row>
      <xdr:rowOff>0</xdr:rowOff>
    </xdr:from>
    <xdr:to>
      <xdr:col>2</xdr:col>
      <xdr:colOff>273685</xdr:colOff>
      <xdr:row>738</xdr:row>
      <xdr:rowOff>135890</xdr:rowOff>
    </xdr:to>
    <xdr:sp>
      <xdr:nvSpPr>
        <xdr:cNvPr id="388" name="AutoShape 49" descr="报表底图"/>
        <xdr:cNvSpPr>
          <a:spLocks noChangeAspect="1"/>
        </xdr:cNvSpPr>
      </xdr:nvSpPr>
      <xdr:spPr>
        <a:xfrm>
          <a:off x="1428115" y="403109430"/>
          <a:ext cx="273685" cy="478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737</xdr:row>
      <xdr:rowOff>0</xdr:rowOff>
    </xdr:from>
    <xdr:to>
      <xdr:col>2</xdr:col>
      <xdr:colOff>273685</xdr:colOff>
      <xdr:row>738</xdr:row>
      <xdr:rowOff>135890</xdr:rowOff>
    </xdr:to>
    <xdr:sp>
      <xdr:nvSpPr>
        <xdr:cNvPr id="389" name="AutoShape 50" descr="报表底图"/>
        <xdr:cNvSpPr>
          <a:spLocks noChangeAspect="1"/>
        </xdr:cNvSpPr>
      </xdr:nvSpPr>
      <xdr:spPr>
        <a:xfrm>
          <a:off x="1428115" y="403109430"/>
          <a:ext cx="273685" cy="478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737</xdr:row>
      <xdr:rowOff>0</xdr:rowOff>
    </xdr:from>
    <xdr:to>
      <xdr:col>2</xdr:col>
      <xdr:colOff>273685</xdr:colOff>
      <xdr:row>738</xdr:row>
      <xdr:rowOff>135890</xdr:rowOff>
    </xdr:to>
    <xdr:sp>
      <xdr:nvSpPr>
        <xdr:cNvPr id="390" name="AutoShape 51" descr="报表底图"/>
        <xdr:cNvSpPr>
          <a:spLocks noChangeAspect="1"/>
        </xdr:cNvSpPr>
      </xdr:nvSpPr>
      <xdr:spPr>
        <a:xfrm>
          <a:off x="1428115" y="403109430"/>
          <a:ext cx="273685" cy="478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737</xdr:row>
      <xdr:rowOff>0</xdr:rowOff>
    </xdr:from>
    <xdr:to>
      <xdr:col>2</xdr:col>
      <xdr:colOff>273685</xdr:colOff>
      <xdr:row>738</xdr:row>
      <xdr:rowOff>135890</xdr:rowOff>
    </xdr:to>
    <xdr:sp>
      <xdr:nvSpPr>
        <xdr:cNvPr id="391" name="AutoShape 52" descr="报表底图"/>
        <xdr:cNvSpPr>
          <a:spLocks noChangeAspect="1"/>
        </xdr:cNvSpPr>
      </xdr:nvSpPr>
      <xdr:spPr>
        <a:xfrm>
          <a:off x="1428115" y="403109430"/>
          <a:ext cx="273685" cy="478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737</xdr:row>
      <xdr:rowOff>0</xdr:rowOff>
    </xdr:from>
    <xdr:to>
      <xdr:col>2</xdr:col>
      <xdr:colOff>273685</xdr:colOff>
      <xdr:row>738</xdr:row>
      <xdr:rowOff>135890</xdr:rowOff>
    </xdr:to>
    <xdr:sp>
      <xdr:nvSpPr>
        <xdr:cNvPr id="392" name="Image1" descr="报表底图"/>
        <xdr:cNvSpPr>
          <a:spLocks noChangeAspect="1"/>
        </xdr:cNvSpPr>
      </xdr:nvSpPr>
      <xdr:spPr>
        <a:xfrm>
          <a:off x="1428115" y="403109430"/>
          <a:ext cx="273685" cy="478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737</xdr:row>
      <xdr:rowOff>0</xdr:rowOff>
    </xdr:from>
    <xdr:to>
      <xdr:col>2</xdr:col>
      <xdr:colOff>273685</xdr:colOff>
      <xdr:row>738</xdr:row>
      <xdr:rowOff>166370</xdr:rowOff>
    </xdr:to>
    <xdr:sp>
      <xdr:nvSpPr>
        <xdr:cNvPr id="393" name="Image1" descr="报表底图"/>
        <xdr:cNvSpPr>
          <a:spLocks noChangeAspect="1"/>
        </xdr:cNvSpPr>
      </xdr:nvSpPr>
      <xdr:spPr>
        <a:xfrm>
          <a:off x="1428115" y="403109430"/>
          <a:ext cx="273685" cy="509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737</xdr:row>
      <xdr:rowOff>0</xdr:rowOff>
    </xdr:from>
    <xdr:to>
      <xdr:col>2</xdr:col>
      <xdr:colOff>273685</xdr:colOff>
      <xdr:row>738</xdr:row>
      <xdr:rowOff>166370</xdr:rowOff>
    </xdr:to>
    <xdr:sp>
      <xdr:nvSpPr>
        <xdr:cNvPr id="394" name="Image1" descr="报表底图"/>
        <xdr:cNvSpPr>
          <a:spLocks noChangeAspect="1"/>
        </xdr:cNvSpPr>
      </xdr:nvSpPr>
      <xdr:spPr>
        <a:xfrm>
          <a:off x="1428115" y="403109430"/>
          <a:ext cx="273685" cy="509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737</xdr:row>
      <xdr:rowOff>0</xdr:rowOff>
    </xdr:from>
    <xdr:to>
      <xdr:col>2</xdr:col>
      <xdr:colOff>273685</xdr:colOff>
      <xdr:row>738</xdr:row>
      <xdr:rowOff>166370</xdr:rowOff>
    </xdr:to>
    <xdr:sp>
      <xdr:nvSpPr>
        <xdr:cNvPr id="395" name="Image1" descr="报表底图"/>
        <xdr:cNvSpPr>
          <a:spLocks noChangeAspect="1"/>
        </xdr:cNvSpPr>
      </xdr:nvSpPr>
      <xdr:spPr>
        <a:xfrm>
          <a:off x="1428115" y="403109430"/>
          <a:ext cx="273685" cy="509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737</xdr:row>
      <xdr:rowOff>0</xdr:rowOff>
    </xdr:from>
    <xdr:to>
      <xdr:col>2</xdr:col>
      <xdr:colOff>273685</xdr:colOff>
      <xdr:row>738</xdr:row>
      <xdr:rowOff>166370</xdr:rowOff>
    </xdr:to>
    <xdr:sp>
      <xdr:nvSpPr>
        <xdr:cNvPr id="396" name="Image1" descr="报表底图"/>
        <xdr:cNvSpPr>
          <a:spLocks noChangeAspect="1"/>
        </xdr:cNvSpPr>
      </xdr:nvSpPr>
      <xdr:spPr>
        <a:xfrm>
          <a:off x="1428115" y="403109430"/>
          <a:ext cx="273685" cy="509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737</xdr:row>
      <xdr:rowOff>0</xdr:rowOff>
    </xdr:from>
    <xdr:to>
      <xdr:col>2</xdr:col>
      <xdr:colOff>273685</xdr:colOff>
      <xdr:row>738</xdr:row>
      <xdr:rowOff>166370</xdr:rowOff>
    </xdr:to>
    <xdr:sp>
      <xdr:nvSpPr>
        <xdr:cNvPr id="397" name="Image1" descr="报表底图"/>
        <xdr:cNvSpPr>
          <a:spLocks noChangeAspect="1"/>
        </xdr:cNvSpPr>
      </xdr:nvSpPr>
      <xdr:spPr>
        <a:xfrm>
          <a:off x="1428115" y="403109430"/>
          <a:ext cx="273685" cy="509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737</xdr:row>
      <xdr:rowOff>0</xdr:rowOff>
    </xdr:from>
    <xdr:to>
      <xdr:col>2</xdr:col>
      <xdr:colOff>273685</xdr:colOff>
      <xdr:row>738</xdr:row>
      <xdr:rowOff>166370</xdr:rowOff>
    </xdr:to>
    <xdr:sp>
      <xdr:nvSpPr>
        <xdr:cNvPr id="398" name="Image1" descr="报表底图"/>
        <xdr:cNvSpPr>
          <a:spLocks noChangeAspect="1"/>
        </xdr:cNvSpPr>
      </xdr:nvSpPr>
      <xdr:spPr>
        <a:xfrm>
          <a:off x="1428115" y="403109430"/>
          <a:ext cx="273685" cy="509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737</xdr:row>
      <xdr:rowOff>0</xdr:rowOff>
    </xdr:from>
    <xdr:to>
      <xdr:col>2</xdr:col>
      <xdr:colOff>273685</xdr:colOff>
      <xdr:row>738</xdr:row>
      <xdr:rowOff>166370</xdr:rowOff>
    </xdr:to>
    <xdr:sp>
      <xdr:nvSpPr>
        <xdr:cNvPr id="399" name="Image1" descr="报表底图"/>
        <xdr:cNvSpPr>
          <a:spLocks noChangeAspect="1"/>
        </xdr:cNvSpPr>
      </xdr:nvSpPr>
      <xdr:spPr>
        <a:xfrm>
          <a:off x="1428115" y="403109430"/>
          <a:ext cx="273685" cy="509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737</xdr:row>
      <xdr:rowOff>0</xdr:rowOff>
    </xdr:from>
    <xdr:to>
      <xdr:col>2</xdr:col>
      <xdr:colOff>273685</xdr:colOff>
      <xdr:row>738</xdr:row>
      <xdr:rowOff>135890</xdr:rowOff>
    </xdr:to>
    <xdr:sp>
      <xdr:nvSpPr>
        <xdr:cNvPr id="400" name="Image1" descr="报表底图"/>
        <xdr:cNvSpPr>
          <a:spLocks noChangeAspect="1"/>
        </xdr:cNvSpPr>
      </xdr:nvSpPr>
      <xdr:spPr>
        <a:xfrm>
          <a:off x="1428115" y="403109430"/>
          <a:ext cx="273685" cy="478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737</xdr:row>
      <xdr:rowOff>0</xdr:rowOff>
    </xdr:from>
    <xdr:to>
      <xdr:col>2</xdr:col>
      <xdr:colOff>273685</xdr:colOff>
      <xdr:row>738</xdr:row>
      <xdr:rowOff>135890</xdr:rowOff>
    </xdr:to>
    <xdr:sp>
      <xdr:nvSpPr>
        <xdr:cNvPr id="401" name="Image1" descr="报表底图"/>
        <xdr:cNvSpPr>
          <a:spLocks noChangeAspect="1"/>
        </xdr:cNvSpPr>
      </xdr:nvSpPr>
      <xdr:spPr>
        <a:xfrm>
          <a:off x="1428115" y="403109430"/>
          <a:ext cx="273685" cy="478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737</xdr:row>
      <xdr:rowOff>0</xdr:rowOff>
    </xdr:from>
    <xdr:to>
      <xdr:col>2</xdr:col>
      <xdr:colOff>273685</xdr:colOff>
      <xdr:row>738</xdr:row>
      <xdr:rowOff>135890</xdr:rowOff>
    </xdr:to>
    <xdr:sp>
      <xdr:nvSpPr>
        <xdr:cNvPr id="402" name="Image1" descr="报表底图"/>
        <xdr:cNvSpPr>
          <a:spLocks noChangeAspect="1"/>
        </xdr:cNvSpPr>
      </xdr:nvSpPr>
      <xdr:spPr>
        <a:xfrm>
          <a:off x="1428115" y="403109430"/>
          <a:ext cx="273685" cy="478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737</xdr:row>
      <xdr:rowOff>0</xdr:rowOff>
    </xdr:from>
    <xdr:to>
      <xdr:col>2</xdr:col>
      <xdr:colOff>273685</xdr:colOff>
      <xdr:row>738</xdr:row>
      <xdr:rowOff>135890</xdr:rowOff>
    </xdr:to>
    <xdr:sp>
      <xdr:nvSpPr>
        <xdr:cNvPr id="403" name="Image1" descr="报表底图"/>
        <xdr:cNvSpPr>
          <a:spLocks noChangeAspect="1"/>
        </xdr:cNvSpPr>
      </xdr:nvSpPr>
      <xdr:spPr>
        <a:xfrm>
          <a:off x="1428115" y="403109430"/>
          <a:ext cx="273685" cy="478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737</xdr:row>
      <xdr:rowOff>0</xdr:rowOff>
    </xdr:from>
    <xdr:to>
      <xdr:col>2</xdr:col>
      <xdr:colOff>273685</xdr:colOff>
      <xdr:row>738</xdr:row>
      <xdr:rowOff>135890</xdr:rowOff>
    </xdr:to>
    <xdr:sp>
      <xdr:nvSpPr>
        <xdr:cNvPr id="404" name="Image1" descr="报表底图"/>
        <xdr:cNvSpPr>
          <a:spLocks noChangeAspect="1"/>
        </xdr:cNvSpPr>
      </xdr:nvSpPr>
      <xdr:spPr>
        <a:xfrm>
          <a:off x="1428115" y="403109430"/>
          <a:ext cx="273685" cy="478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737</xdr:row>
      <xdr:rowOff>0</xdr:rowOff>
    </xdr:from>
    <xdr:to>
      <xdr:col>2</xdr:col>
      <xdr:colOff>273685</xdr:colOff>
      <xdr:row>738</xdr:row>
      <xdr:rowOff>135890</xdr:rowOff>
    </xdr:to>
    <xdr:sp>
      <xdr:nvSpPr>
        <xdr:cNvPr id="405" name="Image1" descr="报表底图"/>
        <xdr:cNvSpPr>
          <a:spLocks noChangeAspect="1"/>
        </xdr:cNvSpPr>
      </xdr:nvSpPr>
      <xdr:spPr>
        <a:xfrm>
          <a:off x="1428115" y="403109430"/>
          <a:ext cx="273685" cy="478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737</xdr:row>
      <xdr:rowOff>0</xdr:rowOff>
    </xdr:from>
    <xdr:to>
      <xdr:col>2</xdr:col>
      <xdr:colOff>273685</xdr:colOff>
      <xdr:row>738</xdr:row>
      <xdr:rowOff>166370</xdr:rowOff>
    </xdr:to>
    <xdr:sp>
      <xdr:nvSpPr>
        <xdr:cNvPr id="406" name="Image1" descr="报表底图"/>
        <xdr:cNvSpPr>
          <a:spLocks noChangeAspect="1"/>
        </xdr:cNvSpPr>
      </xdr:nvSpPr>
      <xdr:spPr>
        <a:xfrm>
          <a:off x="1428115" y="403109430"/>
          <a:ext cx="273685" cy="509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737</xdr:row>
      <xdr:rowOff>0</xdr:rowOff>
    </xdr:from>
    <xdr:to>
      <xdr:col>2</xdr:col>
      <xdr:colOff>273685</xdr:colOff>
      <xdr:row>738</xdr:row>
      <xdr:rowOff>166370</xdr:rowOff>
    </xdr:to>
    <xdr:sp>
      <xdr:nvSpPr>
        <xdr:cNvPr id="407" name="Image1" descr="报表底图"/>
        <xdr:cNvSpPr>
          <a:spLocks noChangeAspect="1"/>
        </xdr:cNvSpPr>
      </xdr:nvSpPr>
      <xdr:spPr>
        <a:xfrm>
          <a:off x="1428115" y="403109430"/>
          <a:ext cx="273685" cy="509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737</xdr:row>
      <xdr:rowOff>0</xdr:rowOff>
    </xdr:from>
    <xdr:to>
      <xdr:col>2</xdr:col>
      <xdr:colOff>273685</xdr:colOff>
      <xdr:row>738</xdr:row>
      <xdr:rowOff>166370</xdr:rowOff>
    </xdr:to>
    <xdr:sp>
      <xdr:nvSpPr>
        <xdr:cNvPr id="408" name="Image1" descr="报表底图"/>
        <xdr:cNvSpPr>
          <a:spLocks noChangeAspect="1"/>
        </xdr:cNvSpPr>
      </xdr:nvSpPr>
      <xdr:spPr>
        <a:xfrm>
          <a:off x="1428115" y="403109430"/>
          <a:ext cx="273685" cy="509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737</xdr:row>
      <xdr:rowOff>0</xdr:rowOff>
    </xdr:from>
    <xdr:to>
      <xdr:col>2</xdr:col>
      <xdr:colOff>273685</xdr:colOff>
      <xdr:row>738</xdr:row>
      <xdr:rowOff>166370</xdr:rowOff>
    </xdr:to>
    <xdr:sp>
      <xdr:nvSpPr>
        <xdr:cNvPr id="409" name="Image1" descr="报表底图"/>
        <xdr:cNvSpPr>
          <a:spLocks noChangeAspect="1"/>
        </xdr:cNvSpPr>
      </xdr:nvSpPr>
      <xdr:spPr>
        <a:xfrm>
          <a:off x="1428115" y="403109430"/>
          <a:ext cx="273685" cy="509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737</xdr:row>
      <xdr:rowOff>0</xdr:rowOff>
    </xdr:from>
    <xdr:to>
      <xdr:col>2</xdr:col>
      <xdr:colOff>273685</xdr:colOff>
      <xdr:row>738</xdr:row>
      <xdr:rowOff>166370</xdr:rowOff>
    </xdr:to>
    <xdr:sp>
      <xdr:nvSpPr>
        <xdr:cNvPr id="410" name="Image1" descr="报表底图"/>
        <xdr:cNvSpPr>
          <a:spLocks noChangeAspect="1"/>
        </xdr:cNvSpPr>
      </xdr:nvSpPr>
      <xdr:spPr>
        <a:xfrm>
          <a:off x="1428115" y="403109430"/>
          <a:ext cx="273685" cy="509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737</xdr:row>
      <xdr:rowOff>0</xdr:rowOff>
    </xdr:from>
    <xdr:to>
      <xdr:col>2</xdr:col>
      <xdr:colOff>273685</xdr:colOff>
      <xdr:row>738</xdr:row>
      <xdr:rowOff>166370</xdr:rowOff>
    </xdr:to>
    <xdr:sp>
      <xdr:nvSpPr>
        <xdr:cNvPr id="411" name="Image1" descr="报表底图"/>
        <xdr:cNvSpPr>
          <a:spLocks noChangeAspect="1"/>
        </xdr:cNvSpPr>
      </xdr:nvSpPr>
      <xdr:spPr>
        <a:xfrm>
          <a:off x="1428115" y="403109430"/>
          <a:ext cx="273685" cy="509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737</xdr:row>
      <xdr:rowOff>0</xdr:rowOff>
    </xdr:from>
    <xdr:to>
      <xdr:col>2</xdr:col>
      <xdr:colOff>273685</xdr:colOff>
      <xdr:row>738</xdr:row>
      <xdr:rowOff>166370</xdr:rowOff>
    </xdr:to>
    <xdr:sp>
      <xdr:nvSpPr>
        <xdr:cNvPr id="412" name="Image1" descr="报表底图"/>
        <xdr:cNvSpPr>
          <a:spLocks noChangeAspect="1"/>
        </xdr:cNvSpPr>
      </xdr:nvSpPr>
      <xdr:spPr>
        <a:xfrm>
          <a:off x="1428115" y="403109430"/>
          <a:ext cx="273685" cy="509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737</xdr:row>
      <xdr:rowOff>0</xdr:rowOff>
    </xdr:from>
    <xdr:to>
      <xdr:col>2</xdr:col>
      <xdr:colOff>273685</xdr:colOff>
      <xdr:row>738</xdr:row>
      <xdr:rowOff>135890</xdr:rowOff>
    </xdr:to>
    <xdr:sp>
      <xdr:nvSpPr>
        <xdr:cNvPr id="413" name="Image1" descr="报表底图"/>
        <xdr:cNvSpPr>
          <a:spLocks noChangeAspect="1"/>
        </xdr:cNvSpPr>
      </xdr:nvSpPr>
      <xdr:spPr>
        <a:xfrm>
          <a:off x="1428115" y="403109430"/>
          <a:ext cx="273685" cy="478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737</xdr:row>
      <xdr:rowOff>0</xdr:rowOff>
    </xdr:from>
    <xdr:to>
      <xdr:col>2</xdr:col>
      <xdr:colOff>273685</xdr:colOff>
      <xdr:row>738</xdr:row>
      <xdr:rowOff>135890</xdr:rowOff>
    </xdr:to>
    <xdr:sp>
      <xdr:nvSpPr>
        <xdr:cNvPr id="414" name="Image1" descr="报表底图"/>
        <xdr:cNvSpPr>
          <a:spLocks noChangeAspect="1"/>
        </xdr:cNvSpPr>
      </xdr:nvSpPr>
      <xdr:spPr>
        <a:xfrm>
          <a:off x="1428115" y="403109430"/>
          <a:ext cx="273685" cy="478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737</xdr:row>
      <xdr:rowOff>0</xdr:rowOff>
    </xdr:from>
    <xdr:to>
      <xdr:col>2</xdr:col>
      <xdr:colOff>273685</xdr:colOff>
      <xdr:row>738</xdr:row>
      <xdr:rowOff>135890</xdr:rowOff>
    </xdr:to>
    <xdr:sp>
      <xdr:nvSpPr>
        <xdr:cNvPr id="415" name="Image1" descr="报表底图"/>
        <xdr:cNvSpPr>
          <a:spLocks noChangeAspect="1"/>
        </xdr:cNvSpPr>
      </xdr:nvSpPr>
      <xdr:spPr>
        <a:xfrm>
          <a:off x="1428115" y="403109430"/>
          <a:ext cx="273685" cy="478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737</xdr:row>
      <xdr:rowOff>0</xdr:rowOff>
    </xdr:from>
    <xdr:to>
      <xdr:col>2</xdr:col>
      <xdr:colOff>273685</xdr:colOff>
      <xdr:row>738</xdr:row>
      <xdr:rowOff>135890</xdr:rowOff>
    </xdr:to>
    <xdr:sp>
      <xdr:nvSpPr>
        <xdr:cNvPr id="416" name="Image1" descr="报表底图"/>
        <xdr:cNvSpPr>
          <a:spLocks noChangeAspect="1"/>
        </xdr:cNvSpPr>
      </xdr:nvSpPr>
      <xdr:spPr>
        <a:xfrm>
          <a:off x="1428115" y="403109430"/>
          <a:ext cx="273685" cy="478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737</xdr:row>
      <xdr:rowOff>0</xdr:rowOff>
    </xdr:from>
    <xdr:to>
      <xdr:col>2</xdr:col>
      <xdr:colOff>273685</xdr:colOff>
      <xdr:row>738</xdr:row>
      <xdr:rowOff>135890</xdr:rowOff>
    </xdr:to>
    <xdr:sp>
      <xdr:nvSpPr>
        <xdr:cNvPr id="417" name="Image1" descr="报表底图"/>
        <xdr:cNvSpPr>
          <a:spLocks noChangeAspect="1"/>
        </xdr:cNvSpPr>
      </xdr:nvSpPr>
      <xdr:spPr>
        <a:xfrm>
          <a:off x="1428115" y="403109430"/>
          <a:ext cx="273685" cy="478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1130</xdr:row>
      <xdr:rowOff>0</xdr:rowOff>
    </xdr:from>
    <xdr:to>
      <xdr:col>2</xdr:col>
      <xdr:colOff>273050</xdr:colOff>
      <xdr:row>1131</xdr:row>
      <xdr:rowOff>149225</xdr:rowOff>
    </xdr:to>
    <xdr:sp>
      <xdr:nvSpPr>
        <xdr:cNvPr id="418" name="AutoShape 27" descr="报表底图"/>
        <xdr:cNvSpPr>
          <a:spLocks noChangeAspect="1"/>
        </xdr:cNvSpPr>
      </xdr:nvSpPr>
      <xdr:spPr>
        <a:xfrm>
          <a:off x="1428115" y="590472530"/>
          <a:ext cx="273050" cy="478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1130</xdr:row>
      <xdr:rowOff>0</xdr:rowOff>
    </xdr:from>
    <xdr:to>
      <xdr:col>2</xdr:col>
      <xdr:colOff>273050</xdr:colOff>
      <xdr:row>1131</xdr:row>
      <xdr:rowOff>180340</xdr:rowOff>
    </xdr:to>
    <xdr:sp>
      <xdr:nvSpPr>
        <xdr:cNvPr id="419" name="AutoShape 28" descr="报表底图"/>
        <xdr:cNvSpPr>
          <a:spLocks noChangeAspect="1"/>
        </xdr:cNvSpPr>
      </xdr:nvSpPr>
      <xdr:spPr>
        <a:xfrm>
          <a:off x="1428115" y="590472530"/>
          <a:ext cx="273050" cy="509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1130</xdr:row>
      <xdr:rowOff>0</xdr:rowOff>
    </xdr:from>
    <xdr:to>
      <xdr:col>2</xdr:col>
      <xdr:colOff>273050</xdr:colOff>
      <xdr:row>1131</xdr:row>
      <xdr:rowOff>180340</xdr:rowOff>
    </xdr:to>
    <xdr:sp>
      <xdr:nvSpPr>
        <xdr:cNvPr id="420" name="AutoShape 29" descr="报表底图"/>
        <xdr:cNvSpPr>
          <a:spLocks noChangeAspect="1"/>
        </xdr:cNvSpPr>
      </xdr:nvSpPr>
      <xdr:spPr>
        <a:xfrm>
          <a:off x="1428115" y="590472530"/>
          <a:ext cx="273050" cy="509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1130</xdr:row>
      <xdr:rowOff>0</xdr:rowOff>
    </xdr:from>
    <xdr:to>
      <xdr:col>2</xdr:col>
      <xdr:colOff>273050</xdr:colOff>
      <xdr:row>1131</xdr:row>
      <xdr:rowOff>180340</xdr:rowOff>
    </xdr:to>
    <xdr:sp>
      <xdr:nvSpPr>
        <xdr:cNvPr id="421" name="AutoShape 30" descr="报表底图"/>
        <xdr:cNvSpPr>
          <a:spLocks noChangeAspect="1"/>
        </xdr:cNvSpPr>
      </xdr:nvSpPr>
      <xdr:spPr>
        <a:xfrm>
          <a:off x="1428115" y="590472530"/>
          <a:ext cx="273050" cy="509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1130</xdr:row>
      <xdr:rowOff>0</xdr:rowOff>
    </xdr:from>
    <xdr:to>
      <xdr:col>2</xdr:col>
      <xdr:colOff>273050</xdr:colOff>
      <xdr:row>1131</xdr:row>
      <xdr:rowOff>180340</xdr:rowOff>
    </xdr:to>
    <xdr:sp>
      <xdr:nvSpPr>
        <xdr:cNvPr id="422" name="AutoShape 31" descr="报表底图"/>
        <xdr:cNvSpPr>
          <a:spLocks noChangeAspect="1"/>
        </xdr:cNvSpPr>
      </xdr:nvSpPr>
      <xdr:spPr>
        <a:xfrm>
          <a:off x="1428115" y="590472530"/>
          <a:ext cx="273050" cy="509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1130</xdr:row>
      <xdr:rowOff>0</xdr:rowOff>
    </xdr:from>
    <xdr:to>
      <xdr:col>2</xdr:col>
      <xdr:colOff>273050</xdr:colOff>
      <xdr:row>1131</xdr:row>
      <xdr:rowOff>180340</xdr:rowOff>
    </xdr:to>
    <xdr:sp>
      <xdr:nvSpPr>
        <xdr:cNvPr id="423" name="AutoShape 32" descr="报表底图"/>
        <xdr:cNvSpPr>
          <a:spLocks noChangeAspect="1"/>
        </xdr:cNvSpPr>
      </xdr:nvSpPr>
      <xdr:spPr>
        <a:xfrm>
          <a:off x="1428115" y="590472530"/>
          <a:ext cx="273050" cy="509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1130</xdr:row>
      <xdr:rowOff>0</xdr:rowOff>
    </xdr:from>
    <xdr:to>
      <xdr:col>2</xdr:col>
      <xdr:colOff>273050</xdr:colOff>
      <xdr:row>1131</xdr:row>
      <xdr:rowOff>180340</xdr:rowOff>
    </xdr:to>
    <xdr:sp>
      <xdr:nvSpPr>
        <xdr:cNvPr id="424" name="AutoShape 33" descr="报表底图"/>
        <xdr:cNvSpPr>
          <a:spLocks noChangeAspect="1"/>
        </xdr:cNvSpPr>
      </xdr:nvSpPr>
      <xdr:spPr>
        <a:xfrm>
          <a:off x="1428115" y="590472530"/>
          <a:ext cx="273050" cy="509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1130</xdr:row>
      <xdr:rowOff>0</xdr:rowOff>
    </xdr:from>
    <xdr:to>
      <xdr:col>2</xdr:col>
      <xdr:colOff>273050</xdr:colOff>
      <xdr:row>1131</xdr:row>
      <xdr:rowOff>180340</xdr:rowOff>
    </xdr:to>
    <xdr:sp>
      <xdr:nvSpPr>
        <xdr:cNvPr id="425" name="AutoShape 34" descr="报表底图"/>
        <xdr:cNvSpPr>
          <a:spLocks noChangeAspect="1"/>
        </xdr:cNvSpPr>
      </xdr:nvSpPr>
      <xdr:spPr>
        <a:xfrm>
          <a:off x="1428115" y="590472530"/>
          <a:ext cx="273050" cy="509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1130</xdr:row>
      <xdr:rowOff>0</xdr:rowOff>
    </xdr:from>
    <xdr:to>
      <xdr:col>2</xdr:col>
      <xdr:colOff>273050</xdr:colOff>
      <xdr:row>1131</xdr:row>
      <xdr:rowOff>149225</xdr:rowOff>
    </xdr:to>
    <xdr:sp>
      <xdr:nvSpPr>
        <xdr:cNvPr id="426" name="AutoShape 35" descr="报表底图"/>
        <xdr:cNvSpPr>
          <a:spLocks noChangeAspect="1"/>
        </xdr:cNvSpPr>
      </xdr:nvSpPr>
      <xdr:spPr>
        <a:xfrm>
          <a:off x="1428115" y="590472530"/>
          <a:ext cx="273050" cy="478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1130</xdr:row>
      <xdr:rowOff>0</xdr:rowOff>
    </xdr:from>
    <xdr:to>
      <xdr:col>2</xdr:col>
      <xdr:colOff>273050</xdr:colOff>
      <xdr:row>1131</xdr:row>
      <xdr:rowOff>149225</xdr:rowOff>
    </xdr:to>
    <xdr:sp>
      <xdr:nvSpPr>
        <xdr:cNvPr id="427" name="AutoShape 36" descr="报表底图"/>
        <xdr:cNvSpPr>
          <a:spLocks noChangeAspect="1"/>
        </xdr:cNvSpPr>
      </xdr:nvSpPr>
      <xdr:spPr>
        <a:xfrm>
          <a:off x="1428115" y="590472530"/>
          <a:ext cx="273050" cy="478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1130</xdr:row>
      <xdr:rowOff>0</xdr:rowOff>
    </xdr:from>
    <xdr:to>
      <xdr:col>2</xdr:col>
      <xdr:colOff>273050</xdr:colOff>
      <xdr:row>1131</xdr:row>
      <xdr:rowOff>149225</xdr:rowOff>
    </xdr:to>
    <xdr:sp>
      <xdr:nvSpPr>
        <xdr:cNvPr id="428" name="AutoShape 37" descr="报表底图"/>
        <xdr:cNvSpPr>
          <a:spLocks noChangeAspect="1"/>
        </xdr:cNvSpPr>
      </xdr:nvSpPr>
      <xdr:spPr>
        <a:xfrm>
          <a:off x="1428115" y="590472530"/>
          <a:ext cx="273050" cy="478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1130</xdr:row>
      <xdr:rowOff>0</xdr:rowOff>
    </xdr:from>
    <xdr:to>
      <xdr:col>2</xdr:col>
      <xdr:colOff>273050</xdr:colOff>
      <xdr:row>1131</xdr:row>
      <xdr:rowOff>149225</xdr:rowOff>
    </xdr:to>
    <xdr:sp>
      <xdr:nvSpPr>
        <xdr:cNvPr id="429" name="AutoShape 38" descr="报表底图"/>
        <xdr:cNvSpPr>
          <a:spLocks noChangeAspect="1"/>
        </xdr:cNvSpPr>
      </xdr:nvSpPr>
      <xdr:spPr>
        <a:xfrm>
          <a:off x="1428115" y="590472530"/>
          <a:ext cx="273050" cy="478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1130</xdr:row>
      <xdr:rowOff>0</xdr:rowOff>
    </xdr:from>
    <xdr:to>
      <xdr:col>2</xdr:col>
      <xdr:colOff>273050</xdr:colOff>
      <xdr:row>1131</xdr:row>
      <xdr:rowOff>149225</xdr:rowOff>
    </xdr:to>
    <xdr:sp>
      <xdr:nvSpPr>
        <xdr:cNvPr id="430" name="AutoShape 39" descr="报表底图"/>
        <xdr:cNvSpPr>
          <a:spLocks noChangeAspect="1"/>
        </xdr:cNvSpPr>
      </xdr:nvSpPr>
      <xdr:spPr>
        <a:xfrm>
          <a:off x="1428115" y="590472530"/>
          <a:ext cx="273050" cy="478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1130</xdr:row>
      <xdr:rowOff>0</xdr:rowOff>
    </xdr:from>
    <xdr:to>
      <xdr:col>2</xdr:col>
      <xdr:colOff>273050</xdr:colOff>
      <xdr:row>1131</xdr:row>
      <xdr:rowOff>149225</xdr:rowOff>
    </xdr:to>
    <xdr:sp>
      <xdr:nvSpPr>
        <xdr:cNvPr id="431" name="AutoShape 40" descr="报表底图"/>
        <xdr:cNvSpPr>
          <a:spLocks noChangeAspect="1"/>
        </xdr:cNvSpPr>
      </xdr:nvSpPr>
      <xdr:spPr>
        <a:xfrm>
          <a:off x="1428115" y="590472530"/>
          <a:ext cx="273050" cy="478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1130</xdr:row>
      <xdr:rowOff>0</xdr:rowOff>
    </xdr:from>
    <xdr:to>
      <xdr:col>2</xdr:col>
      <xdr:colOff>273050</xdr:colOff>
      <xdr:row>1131</xdr:row>
      <xdr:rowOff>180340</xdr:rowOff>
    </xdr:to>
    <xdr:sp>
      <xdr:nvSpPr>
        <xdr:cNvPr id="432" name="AutoShape 41" descr="报表底图"/>
        <xdr:cNvSpPr>
          <a:spLocks noChangeAspect="1"/>
        </xdr:cNvSpPr>
      </xdr:nvSpPr>
      <xdr:spPr>
        <a:xfrm>
          <a:off x="1428115" y="590472530"/>
          <a:ext cx="273050" cy="509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1130</xdr:row>
      <xdr:rowOff>0</xdr:rowOff>
    </xdr:from>
    <xdr:to>
      <xdr:col>2</xdr:col>
      <xdr:colOff>273050</xdr:colOff>
      <xdr:row>1131</xdr:row>
      <xdr:rowOff>180340</xdr:rowOff>
    </xdr:to>
    <xdr:sp>
      <xdr:nvSpPr>
        <xdr:cNvPr id="433" name="AutoShape 42" descr="报表底图"/>
        <xdr:cNvSpPr>
          <a:spLocks noChangeAspect="1"/>
        </xdr:cNvSpPr>
      </xdr:nvSpPr>
      <xdr:spPr>
        <a:xfrm>
          <a:off x="1428115" y="590472530"/>
          <a:ext cx="273050" cy="509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1130</xdr:row>
      <xdr:rowOff>0</xdr:rowOff>
    </xdr:from>
    <xdr:to>
      <xdr:col>2</xdr:col>
      <xdr:colOff>273050</xdr:colOff>
      <xdr:row>1131</xdr:row>
      <xdr:rowOff>180340</xdr:rowOff>
    </xdr:to>
    <xdr:sp>
      <xdr:nvSpPr>
        <xdr:cNvPr id="434" name="AutoShape 43" descr="报表底图"/>
        <xdr:cNvSpPr>
          <a:spLocks noChangeAspect="1"/>
        </xdr:cNvSpPr>
      </xdr:nvSpPr>
      <xdr:spPr>
        <a:xfrm>
          <a:off x="1428115" y="590472530"/>
          <a:ext cx="273050" cy="509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1130</xdr:row>
      <xdr:rowOff>0</xdr:rowOff>
    </xdr:from>
    <xdr:to>
      <xdr:col>2</xdr:col>
      <xdr:colOff>273050</xdr:colOff>
      <xdr:row>1131</xdr:row>
      <xdr:rowOff>180340</xdr:rowOff>
    </xdr:to>
    <xdr:sp>
      <xdr:nvSpPr>
        <xdr:cNvPr id="435" name="AutoShape 44" descr="报表底图"/>
        <xdr:cNvSpPr>
          <a:spLocks noChangeAspect="1"/>
        </xdr:cNvSpPr>
      </xdr:nvSpPr>
      <xdr:spPr>
        <a:xfrm>
          <a:off x="1428115" y="590472530"/>
          <a:ext cx="273050" cy="509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1130</xdr:row>
      <xdr:rowOff>0</xdr:rowOff>
    </xdr:from>
    <xdr:to>
      <xdr:col>2</xdr:col>
      <xdr:colOff>273050</xdr:colOff>
      <xdr:row>1131</xdr:row>
      <xdr:rowOff>180340</xdr:rowOff>
    </xdr:to>
    <xdr:sp>
      <xdr:nvSpPr>
        <xdr:cNvPr id="436" name="AutoShape 45" descr="报表底图"/>
        <xdr:cNvSpPr>
          <a:spLocks noChangeAspect="1"/>
        </xdr:cNvSpPr>
      </xdr:nvSpPr>
      <xdr:spPr>
        <a:xfrm>
          <a:off x="1428115" y="590472530"/>
          <a:ext cx="273050" cy="509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1130</xdr:row>
      <xdr:rowOff>0</xdr:rowOff>
    </xdr:from>
    <xdr:to>
      <xdr:col>2</xdr:col>
      <xdr:colOff>273050</xdr:colOff>
      <xdr:row>1131</xdr:row>
      <xdr:rowOff>180340</xdr:rowOff>
    </xdr:to>
    <xdr:sp>
      <xdr:nvSpPr>
        <xdr:cNvPr id="437" name="AutoShape 46" descr="报表底图"/>
        <xdr:cNvSpPr>
          <a:spLocks noChangeAspect="1"/>
        </xdr:cNvSpPr>
      </xdr:nvSpPr>
      <xdr:spPr>
        <a:xfrm>
          <a:off x="1428115" y="590472530"/>
          <a:ext cx="273050" cy="509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1130</xdr:row>
      <xdr:rowOff>0</xdr:rowOff>
    </xdr:from>
    <xdr:to>
      <xdr:col>2</xdr:col>
      <xdr:colOff>273050</xdr:colOff>
      <xdr:row>1131</xdr:row>
      <xdr:rowOff>180340</xdr:rowOff>
    </xdr:to>
    <xdr:sp>
      <xdr:nvSpPr>
        <xdr:cNvPr id="438" name="AutoShape 47" descr="报表底图"/>
        <xdr:cNvSpPr>
          <a:spLocks noChangeAspect="1"/>
        </xdr:cNvSpPr>
      </xdr:nvSpPr>
      <xdr:spPr>
        <a:xfrm>
          <a:off x="1428115" y="590472530"/>
          <a:ext cx="273050" cy="509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1130</xdr:row>
      <xdr:rowOff>0</xdr:rowOff>
    </xdr:from>
    <xdr:to>
      <xdr:col>2</xdr:col>
      <xdr:colOff>273050</xdr:colOff>
      <xdr:row>1131</xdr:row>
      <xdr:rowOff>149225</xdr:rowOff>
    </xdr:to>
    <xdr:sp>
      <xdr:nvSpPr>
        <xdr:cNvPr id="439" name="AutoShape 48" descr="报表底图"/>
        <xdr:cNvSpPr>
          <a:spLocks noChangeAspect="1"/>
        </xdr:cNvSpPr>
      </xdr:nvSpPr>
      <xdr:spPr>
        <a:xfrm>
          <a:off x="1428115" y="590472530"/>
          <a:ext cx="273050" cy="478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1130</xdr:row>
      <xdr:rowOff>0</xdr:rowOff>
    </xdr:from>
    <xdr:to>
      <xdr:col>2</xdr:col>
      <xdr:colOff>273050</xdr:colOff>
      <xdr:row>1131</xdr:row>
      <xdr:rowOff>149225</xdr:rowOff>
    </xdr:to>
    <xdr:sp>
      <xdr:nvSpPr>
        <xdr:cNvPr id="440" name="AutoShape 49" descr="报表底图"/>
        <xdr:cNvSpPr>
          <a:spLocks noChangeAspect="1"/>
        </xdr:cNvSpPr>
      </xdr:nvSpPr>
      <xdr:spPr>
        <a:xfrm>
          <a:off x="1428115" y="590472530"/>
          <a:ext cx="273050" cy="478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1130</xdr:row>
      <xdr:rowOff>0</xdr:rowOff>
    </xdr:from>
    <xdr:to>
      <xdr:col>2</xdr:col>
      <xdr:colOff>273050</xdr:colOff>
      <xdr:row>1131</xdr:row>
      <xdr:rowOff>149225</xdr:rowOff>
    </xdr:to>
    <xdr:sp>
      <xdr:nvSpPr>
        <xdr:cNvPr id="441" name="AutoShape 50" descr="报表底图"/>
        <xdr:cNvSpPr>
          <a:spLocks noChangeAspect="1"/>
        </xdr:cNvSpPr>
      </xdr:nvSpPr>
      <xdr:spPr>
        <a:xfrm>
          <a:off x="1428115" y="590472530"/>
          <a:ext cx="273050" cy="478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1130</xdr:row>
      <xdr:rowOff>0</xdr:rowOff>
    </xdr:from>
    <xdr:to>
      <xdr:col>2</xdr:col>
      <xdr:colOff>273050</xdr:colOff>
      <xdr:row>1131</xdr:row>
      <xdr:rowOff>149225</xdr:rowOff>
    </xdr:to>
    <xdr:sp>
      <xdr:nvSpPr>
        <xdr:cNvPr id="442" name="AutoShape 51" descr="报表底图"/>
        <xdr:cNvSpPr>
          <a:spLocks noChangeAspect="1"/>
        </xdr:cNvSpPr>
      </xdr:nvSpPr>
      <xdr:spPr>
        <a:xfrm>
          <a:off x="1428115" y="590472530"/>
          <a:ext cx="273050" cy="478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1130</xdr:row>
      <xdr:rowOff>0</xdr:rowOff>
    </xdr:from>
    <xdr:to>
      <xdr:col>2</xdr:col>
      <xdr:colOff>273050</xdr:colOff>
      <xdr:row>1131</xdr:row>
      <xdr:rowOff>149225</xdr:rowOff>
    </xdr:to>
    <xdr:sp>
      <xdr:nvSpPr>
        <xdr:cNvPr id="443" name="AutoShape 52" descr="报表底图"/>
        <xdr:cNvSpPr>
          <a:spLocks noChangeAspect="1"/>
        </xdr:cNvSpPr>
      </xdr:nvSpPr>
      <xdr:spPr>
        <a:xfrm>
          <a:off x="1428115" y="590472530"/>
          <a:ext cx="273050" cy="478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1130</xdr:row>
      <xdr:rowOff>0</xdr:rowOff>
    </xdr:from>
    <xdr:to>
      <xdr:col>2</xdr:col>
      <xdr:colOff>273050</xdr:colOff>
      <xdr:row>1131</xdr:row>
      <xdr:rowOff>149225</xdr:rowOff>
    </xdr:to>
    <xdr:sp>
      <xdr:nvSpPr>
        <xdr:cNvPr id="444" name="Image1" descr="报表底图"/>
        <xdr:cNvSpPr>
          <a:spLocks noChangeAspect="1"/>
        </xdr:cNvSpPr>
      </xdr:nvSpPr>
      <xdr:spPr>
        <a:xfrm>
          <a:off x="1428115" y="590472530"/>
          <a:ext cx="273050" cy="478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1130</xdr:row>
      <xdr:rowOff>0</xdr:rowOff>
    </xdr:from>
    <xdr:to>
      <xdr:col>2</xdr:col>
      <xdr:colOff>273050</xdr:colOff>
      <xdr:row>1131</xdr:row>
      <xdr:rowOff>180340</xdr:rowOff>
    </xdr:to>
    <xdr:sp>
      <xdr:nvSpPr>
        <xdr:cNvPr id="445" name="Image1" descr="报表底图"/>
        <xdr:cNvSpPr>
          <a:spLocks noChangeAspect="1"/>
        </xdr:cNvSpPr>
      </xdr:nvSpPr>
      <xdr:spPr>
        <a:xfrm>
          <a:off x="1428115" y="590472530"/>
          <a:ext cx="273050" cy="509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1130</xdr:row>
      <xdr:rowOff>0</xdr:rowOff>
    </xdr:from>
    <xdr:to>
      <xdr:col>2</xdr:col>
      <xdr:colOff>273050</xdr:colOff>
      <xdr:row>1131</xdr:row>
      <xdr:rowOff>180340</xdr:rowOff>
    </xdr:to>
    <xdr:sp>
      <xdr:nvSpPr>
        <xdr:cNvPr id="446" name="Image1" descr="报表底图"/>
        <xdr:cNvSpPr>
          <a:spLocks noChangeAspect="1"/>
        </xdr:cNvSpPr>
      </xdr:nvSpPr>
      <xdr:spPr>
        <a:xfrm>
          <a:off x="1428115" y="590472530"/>
          <a:ext cx="273050" cy="509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1130</xdr:row>
      <xdr:rowOff>0</xdr:rowOff>
    </xdr:from>
    <xdr:to>
      <xdr:col>2</xdr:col>
      <xdr:colOff>273050</xdr:colOff>
      <xdr:row>1131</xdr:row>
      <xdr:rowOff>180340</xdr:rowOff>
    </xdr:to>
    <xdr:sp>
      <xdr:nvSpPr>
        <xdr:cNvPr id="447" name="Image1" descr="报表底图"/>
        <xdr:cNvSpPr>
          <a:spLocks noChangeAspect="1"/>
        </xdr:cNvSpPr>
      </xdr:nvSpPr>
      <xdr:spPr>
        <a:xfrm>
          <a:off x="1428115" y="590472530"/>
          <a:ext cx="273050" cy="509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1130</xdr:row>
      <xdr:rowOff>0</xdr:rowOff>
    </xdr:from>
    <xdr:to>
      <xdr:col>2</xdr:col>
      <xdr:colOff>273050</xdr:colOff>
      <xdr:row>1131</xdr:row>
      <xdr:rowOff>180340</xdr:rowOff>
    </xdr:to>
    <xdr:sp>
      <xdr:nvSpPr>
        <xdr:cNvPr id="448" name="Image1" descr="报表底图"/>
        <xdr:cNvSpPr>
          <a:spLocks noChangeAspect="1"/>
        </xdr:cNvSpPr>
      </xdr:nvSpPr>
      <xdr:spPr>
        <a:xfrm>
          <a:off x="1428115" y="590472530"/>
          <a:ext cx="273050" cy="509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1130</xdr:row>
      <xdr:rowOff>0</xdr:rowOff>
    </xdr:from>
    <xdr:to>
      <xdr:col>2</xdr:col>
      <xdr:colOff>273050</xdr:colOff>
      <xdr:row>1131</xdr:row>
      <xdr:rowOff>180340</xdr:rowOff>
    </xdr:to>
    <xdr:sp>
      <xdr:nvSpPr>
        <xdr:cNvPr id="449" name="Image1" descr="报表底图"/>
        <xdr:cNvSpPr>
          <a:spLocks noChangeAspect="1"/>
        </xdr:cNvSpPr>
      </xdr:nvSpPr>
      <xdr:spPr>
        <a:xfrm>
          <a:off x="1428115" y="590472530"/>
          <a:ext cx="273050" cy="509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1130</xdr:row>
      <xdr:rowOff>0</xdr:rowOff>
    </xdr:from>
    <xdr:to>
      <xdr:col>2</xdr:col>
      <xdr:colOff>273050</xdr:colOff>
      <xdr:row>1131</xdr:row>
      <xdr:rowOff>180340</xdr:rowOff>
    </xdr:to>
    <xdr:sp>
      <xdr:nvSpPr>
        <xdr:cNvPr id="450" name="Image1" descr="报表底图"/>
        <xdr:cNvSpPr>
          <a:spLocks noChangeAspect="1"/>
        </xdr:cNvSpPr>
      </xdr:nvSpPr>
      <xdr:spPr>
        <a:xfrm>
          <a:off x="1428115" y="590472530"/>
          <a:ext cx="273050" cy="509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1130</xdr:row>
      <xdr:rowOff>0</xdr:rowOff>
    </xdr:from>
    <xdr:to>
      <xdr:col>2</xdr:col>
      <xdr:colOff>273050</xdr:colOff>
      <xdr:row>1131</xdr:row>
      <xdr:rowOff>180340</xdr:rowOff>
    </xdr:to>
    <xdr:sp>
      <xdr:nvSpPr>
        <xdr:cNvPr id="451" name="Image1" descr="报表底图"/>
        <xdr:cNvSpPr>
          <a:spLocks noChangeAspect="1"/>
        </xdr:cNvSpPr>
      </xdr:nvSpPr>
      <xdr:spPr>
        <a:xfrm>
          <a:off x="1428115" y="590472530"/>
          <a:ext cx="273050" cy="509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1130</xdr:row>
      <xdr:rowOff>0</xdr:rowOff>
    </xdr:from>
    <xdr:to>
      <xdr:col>2</xdr:col>
      <xdr:colOff>273050</xdr:colOff>
      <xdr:row>1131</xdr:row>
      <xdr:rowOff>149225</xdr:rowOff>
    </xdr:to>
    <xdr:sp>
      <xdr:nvSpPr>
        <xdr:cNvPr id="452" name="Image1" descr="报表底图"/>
        <xdr:cNvSpPr>
          <a:spLocks noChangeAspect="1"/>
        </xdr:cNvSpPr>
      </xdr:nvSpPr>
      <xdr:spPr>
        <a:xfrm>
          <a:off x="1428115" y="590472530"/>
          <a:ext cx="273050" cy="478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1130</xdr:row>
      <xdr:rowOff>0</xdr:rowOff>
    </xdr:from>
    <xdr:to>
      <xdr:col>2</xdr:col>
      <xdr:colOff>273050</xdr:colOff>
      <xdr:row>1131</xdr:row>
      <xdr:rowOff>149225</xdr:rowOff>
    </xdr:to>
    <xdr:sp>
      <xdr:nvSpPr>
        <xdr:cNvPr id="453" name="Image1" descr="报表底图"/>
        <xdr:cNvSpPr>
          <a:spLocks noChangeAspect="1"/>
        </xdr:cNvSpPr>
      </xdr:nvSpPr>
      <xdr:spPr>
        <a:xfrm>
          <a:off x="1428115" y="590472530"/>
          <a:ext cx="273050" cy="478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1130</xdr:row>
      <xdr:rowOff>0</xdr:rowOff>
    </xdr:from>
    <xdr:to>
      <xdr:col>2</xdr:col>
      <xdr:colOff>273050</xdr:colOff>
      <xdr:row>1131</xdr:row>
      <xdr:rowOff>149225</xdr:rowOff>
    </xdr:to>
    <xdr:sp>
      <xdr:nvSpPr>
        <xdr:cNvPr id="454" name="Image1" descr="报表底图"/>
        <xdr:cNvSpPr>
          <a:spLocks noChangeAspect="1"/>
        </xdr:cNvSpPr>
      </xdr:nvSpPr>
      <xdr:spPr>
        <a:xfrm>
          <a:off x="1428115" y="590472530"/>
          <a:ext cx="273050" cy="478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1130</xdr:row>
      <xdr:rowOff>0</xdr:rowOff>
    </xdr:from>
    <xdr:to>
      <xdr:col>2</xdr:col>
      <xdr:colOff>273050</xdr:colOff>
      <xdr:row>1131</xdr:row>
      <xdr:rowOff>149225</xdr:rowOff>
    </xdr:to>
    <xdr:sp>
      <xdr:nvSpPr>
        <xdr:cNvPr id="455" name="Image1" descr="报表底图"/>
        <xdr:cNvSpPr>
          <a:spLocks noChangeAspect="1"/>
        </xdr:cNvSpPr>
      </xdr:nvSpPr>
      <xdr:spPr>
        <a:xfrm>
          <a:off x="1428115" y="590472530"/>
          <a:ext cx="273050" cy="478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1130</xdr:row>
      <xdr:rowOff>0</xdr:rowOff>
    </xdr:from>
    <xdr:to>
      <xdr:col>2</xdr:col>
      <xdr:colOff>273050</xdr:colOff>
      <xdr:row>1131</xdr:row>
      <xdr:rowOff>149225</xdr:rowOff>
    </xdr:to>
    <xdr:sp>
      <xdr:nvSpPr>
        <xdr:cNvPr id="456" name="Image1" descr="报表底图"/>
        <xdr:cNvSpPr>
          <a:spLocks noChangeAspect="1"/>
        </xdr:cNvSpPr>
      </xdr:nvSpPr>
      <xdr:spPr>
        <a:xfrm>
          <a:off x="1428115" y="590472530"/>
          <a:ext cx="273050" cy="478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1130</xdr:row>
      <xdr:rowOff>0</xdr:rowOff>
    </xdr:from>
    <xdr:to>
      <xdr:col>2</xdr:col>
      <xdr:colOff>273050</xdr:colOff>
      <xdr:row>1131</xdr:row>
      <xdr:rowOff>149225</xdr:rowOff>
    </xdr:to>
    <xdr:sp>
      <xdr:nvSpPr>
        <xdr:cNvPr id="457" name="Image1" descr="报表底图"/>
        <xdr:cNvSpPr>
          <a:spLocks noChangeAspect="1"/>
        </xdr:cNvSpPr>
      </xdr:nvSpPr>
      <xdr:spPr>
        <a:xfrm>
          <a:off x="1428115" y="590472530"/>
          <a:ext cx="273050" cy="478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1130</xdr:row>
      <xdr:rowOff>0</xdr:rowOff>
    </xdr:from>
    <xdr:to>
      <xdr:col>2</xdr:col>
      <xdr:colOff>273050</xdr:colOff>
      <xdr:row>1131</xdr:row>
      <xdr:rowOff>180340</xdr:rowOff>
    </xdr:to>
    <xdr:sp>
      <xdr:nvSpPr>
        <xdr:cNvPr id="458" name="Image1" descr="报表底图"/>
        <xdr:cNvSpPr>
          <a:spLocks noChangeAspect="1"/>
        </xdr:cNvSpPr>
      </xdr:nvSpPr>
      <xdr:spPr>
        <a:xfrm>
          <a:off x="1428115" y="590472530"/>
          <a:ext cx="273050" cy="509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1130</xdr:row>
      <xdr:rowOff>0</xdr:rowOff>
    </xdr:from>
    <xdr:to>
      <xdr:col>2</xdr:col>
      <xdr:colOff>273050</xdr:colOff>
      <xdr:row>1131</xdr:row>
      <xdr:rowOff>180340</xdr:rowOff>
    </xdr:to>
    <xdr:sp>
      <xdr:nvSpPr>
        <xdr:cNvPr id="459" name="Image1" descr="报表底图"/>
        <xdr:cNvSpPr>
          <a:spLocks noChangeAspect="1"/>
        </xdr:cNvSpPr>
      </xdr:nvSpPr>
      <xdr:spPr>
        <a:xfrm>
          <a:off x="1428115" y="590472530"/>
          <a:ext cx="273050" cy="509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1130</xdr:row>
      <xdr:rowOff>0</xdr:rowOff>
    </xdr:from>
    <xdr:to>
      <xdr:col>2</xdr:col>
      <xdr:colOff>273050</xdr:colOff>
      <xdr:row>1131</xdr:row>
      <xdr:rowOff>180340</xdr:rowOff>
    </xdr:to>
    <xdr:sp>
      <xdr:nvSpPr>
        <xdr:cNvPr id="460" name="Image1" descr="报表底图"/>
        <xdr:cNvSpPr>
          <a:spLocks noChangeAspect="1"/>
        </xdr:cNvSpPr>
      </xdr:nvSpPr>
      <xdr:spPr>
        <a:xfrm>
          <a:off x="1428115" y="590472530"/>
          <a:ext cx="273050" cy="509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1130</xdr:row>
      <xdr:rowOff>0</xdr:rowOff>
    </xdr:from>
    <xdr:to>
      <xdr:col>2</xdr:col>
      <xdr:colOff>273050</xdr:colOff>
      <xdr:row>1131</xdr:row>
      <xdr:rowOff>180340</xdr:rowOff>
    </xdr:to>
    <xdr:sp>
      <xdr:nvSpPr>
        <xdr:cNvPr id="461" name="Image1" descr="报表底图"/>
        <xdr:cNvSpPr>
          <a:spLocks noChangeAspect="1"/>
        </xdr:cNvSpPr>
      </xdr:nvSpPr>
      <xdr:spPr>
        <a:xfrm>
          <a:off x="1428115" y="590472530"/>
          <a:ext cx="273050" cy="509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1130</xdr:row>
      <xdr:rowOff>0</xdr:rowOff>
    </xdr:from>
    <xdr:to>
      <xdr:col>2</xdr:col>
      <xdr:colOff>273050</xdr:colOff>
      <xdr:row>1131</xdr:row>
      <xdr:rowOff>180340</xdr:rowOff>
    </xdr:to>
    <xdr:sp>
      <xdr:nvSpPr>
        <xdr:cNvPr id="462" name="Image1" descr="报表底图"/>
        <xdr:cNvSpPr>
          <a:spLocks noChangeAspect="1"/>
        </xdr:cNvSpPr>
      </xdr:nvSpPr>
      <xdr:spPr>
        <a:xfrm>
          <a:off x="1428115" y="590472530"/>
          <a:ext cx="273050" cy="509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1130</xdr:row>
      <xdr:rowOff>0</xdr:rowOff>
    </xdr:from>
    <xdr:to>
      <xdr:col>2</xdr:col>
      <xdr:colOff>273050</xdr:colOff>
      <xdr:row>1131</xdr:row>
      <xdr:rowOff>180340</xdr:rowOff>
    </xdr:to>
    <xdr:sp>
      <xdr:nvSpPr>
        <xdr:cNvPr id="463" name="Image1" descr="报表底图"/>
        <xdr:cNvSpPr>
          <a:spLocks noChangeAspect="1"/>
        </xdr:cNvSpPr>
      </xdr:nvSpPr>
      <xdr:spPr>
        <a:xfrm>
          <a:off x="1428115" y="590472530"/>
          <a:ext cx="273050" cy="509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1130</xdr:row>
      <xdr:rowOff>0</xdr:rowOff>
    </xdr:from>
    <xdr:to>
      <xdr:col>2</xdr:col>
      <xdr:colOff>273050</xdr:colOff>
      <xdr:row>1131</xdr:row>
      <xdr:rowOff>180340</xdr:rowOff>
    </xdr:to>
    <xdr:sp>
      <xdr:nvSpPr>
        <xdr:cNvPr id="464" name="Image1" descr="报表底图"/>
        <xdr:cNvSpPr>
          <a:spLocks noChangeAspect="1"/>
        </xdr:cNvSpPr>
      </xdr:nvSpPr>
      <xdr:spPr>
        <a:xfrm>
          <a:off x="1428115" y="590472530"/>
          <a:ext cx="273050" cy="509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1130</xdr:row>
      <xdr:rowOff>0</xdr:rowOff>
    </xdr:from>
    <xdr:to>
      <xdr:col>2</xdr:col>
      <xdr:colOff>273050</xdr:colOff>
      <xdr:row>1131</xdr:row>
      <xdr:rowOff>149225</xdr:rowOff>
    </xdr:to>
    <xdr:sp>
      <xdr:nvSpPr>
        <xdr:cNvPr id="465" name="Image1" descr="报表底图"/>
        <xdr:cNvSpPr>
          <a:spLocks noChangeAspect="1"/>
        </xdr:cNvSpPr>
      </xdr:nvSpPr>
      <xdr:spPr>
        <a:xfrm>
          <a:off x="1428115" y="590472530"/>
          <a:ext cx="273050" cy="478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1130</xdr:row>
      <xdr:rowOff>0</xdr:rowOff>
    </xdr:from>
    <xdr:to>
      <xdr:col>2</xdr:col>
      <xdr:colOff>273050</xdr:colOff>
      <xdr:row>1131</xdr:row>
      <xdr:rowOff>149225</xdr:rowOff>
    </xdr:to>
    <xdr:sp>
      <xdr:nvSpPr>
        <xdr:cNvPr id="466" name="Image1" descr="报表底图"/>
        <xdr:cNvSpPr>
          <a:spLocks noChangeAspect="1"/>
        </xdr:cNvSpPr>
      </xdr:nvSpPr>
      <xdr:spPr>
        <a:xfrm>
          <a:off x="1428115" y="590472530"/>
          <a:ext cx="273050" cy="478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1130</xdr:row>
      <xdr:rowOff>0</xdr:rowOff>
    </xdr:from>
    <xdr:to>
      <xdr:col>2</xdr:col>
      <xdr:colOff>273050</xdr:colOff>
      <xdr:row>1131</xdr:row>
      <xdr:rowOff>149225</xdr:rowOff>
    </xdr:to>
    <xdr:sp>
      <xdr:nvSpPr>
        <xdr:cNvPr id="467" name="Image1" descr="报表底图"/>
        <xdr:cNvSpPr>
          <a:spLocks noChangeAspect="1"/>
        </xdr:cNvSpPr>
      </xdr:nvSpPr>
      <xdr:spPr>
        <a:xfrm>
          <a:off x="1428115" y="590472530"/>
          <a:ext cx="273050" cy="478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1130</xdr:row>
      <xdr:rowOff>0</xdr:rowOff>
    </xdr:from>
    <xdr:to>
      <xdr:col>2</xdr:col>
      <xdr:colOff>273050</xdr:colOff>
      <xdr:row>1131</xdr:row>
      <xdr:rowOff>149225</xdr:rowOff>
    </xdr:to>
    <xdr:sp>
      <xdr:nvSpPr>
        <xdr:cNvPr id="468" name="Image1" descr="报表底图"/>
        <xdr:cNvSpPr>
          <a:spLocks noChangeAspect="1"/>
        </xdr:cNvSpPr>
      </xdr:nvSpPr>
      <xdr:spPr>
        <a:xfrm>
          <a:off x="1428115" y="590472530"/>
          <a:ext cx="273050" cy="478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1130</xdr:row>
      <xdr:rowOff>0</xdr:rowOff>
    </xdr:from>
    <xdr:to>
      <xdr:col>2</xdr:col>
      <xdr:colOff>273050</xdr:colOff>
      <xdr:row>1131</xdr:row>
      <xdr:rowOff>149225</xdr:rowOff>
    </xdr:to>
    <xdr:sp>
      <xdr:nvSpPr>
        <xdr:cNvPr id="469" name="Image1" descr="报表底图"/>
        <xdr:cNvSpPr>
          <a:spLocks noChangeAspect="1"/>
        </xdr:cNvSpPr>
      </xdr:nvSpPr>
      <xdr:spPr>
        <a:xfrm>
          <a:off x="1428115" y="590472530"/>
          <a:ext cx="273050" cy="478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119</xdr:row>
      <xdr:rowOff>0</xdr:rowOff>
    </xdr:from>
    <xdr:to>
      <xdr:col>2</xdr:col>
      <xdr:colOff>273685</xdr:colOff>
      <xdr:row>119</xdr:row>
      <xdr:rowOff>480060</xdr:rowOff>
    </xdr:to>
    <xdr:sp>
      <xdr:nvSpPr>
        <xdr:cNvPr id="470" name="AutoShape 27" descr="报表底图"/>
        <xdr:cNvSpPr>
          <a:spLocks noChangeAspect="1"/>
        </xdr:cNvSpPr>
      </xdr:nvSpPr>
      <xdr:spPr>
        <a:xfrm>
          <a:off x="1428115" y="60475495"/>
          <a:ext cx="273685" cy="480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119</xdr:row>
      <xdr:rowOff>0</xdr:rowOff>
    </xdr:from>
    <xdr:to>
      <xdr:col>2</xdr:col>
      <xdr:colOff>273685</xdr:colOff>
      <xdr:row>119</xdr:row>
      <xdr:rowOff>509905</xdr:rowOff>
    </xdr:to>
    <xdr:sp>
      <xdr:nvSpPr>
        <xdr:cNvPr id="471" name="AutoShape 28" descr="报表底图"/>
        <xdr:cNvSpPr>
          <a:spLocks noChangeAspect="1"/>
        </xdr:cNvSpPr>
      </xdr:nvSpPr>
      <xdr:spPr>
        <a:xfrm>
          <a:off x="1428115" y="60475495"/>
          <a:ext cx="273685" cy="509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119</xdr:row>
      <xdr:rowOff>0</xdr:rowOff>
    </xdr:from>
    <xdr:to>
      <xdr:col>2</xdr:col>
      <xdr:colOff>273685</xdr:colOff>
      <xdr:row>119</xdr:row>
      <xdr:rowOff>509905</xdr:rowOff>
    </xdr:to>
    <xdr:sp>
      <xdr:nvSpPr>
        <xdr:cNvPr id="472" name="AutoShape 29" descr="报表底图"/>
        <xdr:cNvSpPr>
          <a:spLocks noChangeAspect="1"/>
        </xdr:cNvSpPr>
      </xdr:nvSpPr>
      <xdr:spPr>
        <a:xfrm>
          <a:off x="1428115" y="60475495"/>
          <a:ext cx="273685" cy="509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119</xdr:row>
      <xdr:rowOff>0</xdr:rowOff>
    </xdr:from>
    <xdr:to>
      <xdr:col>2</xdr:col>
      <xdr:colOff>273685</xdr:colOff>
      <xdr:row>119</xdr:row>
      <xdr:rowOff>509905</xdr:rowOff>
    </xdr:to>
    <xdr:sp>
      <xdr:nvSpPr>
        <xdr:cNvPr id="473" name="AutoShape 30" descr="报表底图"/>
        <xdr:cNvSpPr>
          <a:spLocks noChangeAspect="1"/>
        </xdr:cNvSpPr>
      </xdr:nvSpPr>
      <xdr:spPr>
        <a:xfrm>
          <a:off x="1428115" y="60475495"/>
          <a:ext cx="273685" cy="509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119</xdr:row>
      <xdr:rowOff>0</xdr:rowOff>
    </xdr:from>
    <xdr:to>
      <xdr:col>2</xdr:col>
      <xdr:colOff>273685</xdr:colOff>
      <xdr:row>119</xdr:row>
      <xdr:rowOff>509905</xdr:rowOff>
    </xdr:to>
    <xdr:sp>
      <xdr:nvSpPr>
        <xdr:cNvPr id="474" name="AutoShape 31" descr="报表底图"/>
        <xdr:cNvSpPr>
          <a:spLocks noChangeAspect="1"/>
        </xdr:cNvSpPr>
      </xdr:nvSpPr>
      <xdr:spPr>
        <a:xfrm>
          <a:off x="1428115" y="60475495"/>
          <a:ext cx="273685" cy="509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119</xdr:row>
      <xdr:rowOff>0</xdr:rowOff>
    </xdr:from>
    <xdr:to>
      <xdr:col>2</xdr:col>
      <xdr:colOff>273685</xdr:colOff>
      <xdr:row>119</xdr:row>
      <xdr:rowOff>509905</xdr:rowOff>
    </xdr:to>
    <xdr:sp>
      <xdr:nvSpPr>
        <xdr:cNvPr id="475" name="AutoShape 32" descr="报表底图"/>
        <xdr:cNvSpPr>
          <a:spLocks noChangeAspect="1"/>
        </xdr:cNvSpPr>
      </xdr:nvSpPr>
      <xdr:spPr>
        <a:xfrm>
          <a:off x="1428115" y="60475495"/>
          <a:ext cx="273685" cy="509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119</xdr:row>
      <xdr:rowOff>0</xdr:rowOff>
    </xdr:from>
    <xdr:to>
      <xdr:col>2</xdr:col>
      <xdr:colOff>273685</xdr:colOff>
      <xdr:row>119</xdr:row>
      <xdr:rowOff>509905</xdr:rowOff>
    </xdr:to>
    <xdr:sp>
      <xdr:nvSpPr>
        <xdr:cNvPr id="476" name="AutoShape 33" descr="报表底图"/>
        <xdr:cNvSpPr>
          <a:spLocks noChangeAspect="1"/>
        </xdr:cNvSpPr>
      </xdr:nvSpPr>
      <xdr:spPr>
        <a:xfrm>
          <a:off x="1428115" y="60475495"/>
          <a:ext cx="273685" cy="509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119</xdr:row>
      <xdr:rowOff>0</xdr:rowOff>
    </xdr:from>
    <xdr:to>
      <xdr:col>2</xdr:col>
      <xdr:colOff>273685</xdr:colOff>
      <xdr:row>119</xdr:row>
      <xdr:rowOff>509905</xdr:rowOff>
    </xdr:to>
    <xdr:sp>
      <xdr:nvSpPr>
        <xdr:cNvPr id="477" name="AutoShape 34" descr="报表底图"/>
        <xdr:cNvSpPr>
          <a:spLocks noChangeAspect="1"/>
        </xdr:cNvSpPr>
      </xdr:nvSpPr>
      <xdr:spPr>
        <a:xfrm>
          <a:off x="1428115" y="60475495"/>
          <a:ext cx="273685" cy="509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119</xdr:row>
      <xdr:rowOff>0</xdr:rowOff>
    </xdr:from>
    <xdr:to>
      <xdr:col>2</xdr:col>
      <xdr:colOff>273685</xdr:colOff>
      <xdr:row>119</xdr:row>
      <xdr:rowOff>480060</xdr:rowOff>
    </xdr:to>
    <xdr:sp>
      <xdr:nvSpPr>
        <xdr:cNvPr id="478" name="AutoShape 35" descr="报表底图"/>
        <xdr:cNvSpPr>
          <a:spLocks noChangeAspect="1"/>
        </xdr:cNvSpPr>
      </xdr:nvSpPr>
      <xdr:spPr>
        <a:xfrm>
          <a:off x="1428115" y="60475495"/>
          <a:ext cx="273685" cy="480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119</xdr:row>
      <xdr:rowOff>0</xdr:rowOff>
    </xdr:from>
    <xdr:to>
      <xdr:col>2</xdr:col>
      <xdr:colOff>273685</xdr:colOff>
      <xdr:row>119</xdr:row>
      <xdr:rowOff>480060</xdr:rowOff>
    </xdr:to>
    <xdr:sp>
      <xdr:nvSpPr>
        <xdr:cNvPr id="479" name="AutoShape 36" descr="报表底图"/>
        <xdr:cNvSpPr>
          <a:spLocks noChangeAspect="1"/>
        </xdr:cNvSpPr>
      </xdr:nvSpPr>
      <xdr:spPr>
        <a:xfrm>
          <a:off x="1428115" y="60475495"/>
          <a:ext cx="273685" cy="480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119</xdr:row>
      <xdr:rowOff>0</xdr:rowOff>
    </xdr:from>
    <xdr:to>
      <xdr:col>2</xdr:col>
      <xdr:colOff>273685</xdr:colOff>
      <xdr:row>119</xdr:row>
      <xdr:rowOff>480060</xdr:rowOff>
    </xdr:to>
    <xdr:sp>
      <xdr:nvSpPr>
        <xdr:cNvPr id="480" name="AutoShape 37" descr="报表底图"/>
        <xdr:cNvSpPr>
          <a:spLocks noChangeAspect="1"/>
        </xdr:cNvSpPr>
      </xdr:nvSpPr>
      <xdr:spPr>
        <a:xfrm>
          <a:off x="1428115" y="60475495"/>
          <a:ext cx="273685" cy="480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119</xdr:row>
      <xdr:rowOff>0</xdr:rowOff>
    </xdr:from>
    <xdr:to>
      <xdr:col>2</xdr:col>
      <xdr:colOff>273685</xdr:colOff>
      <xdr:row>119</xdr:row>
      <xdr:rowOff>480060</xdr:rowOff>
    </xdr:to>
    <xdr:sp>
      <xdr:nvSpPr>
        <xdr:cNvPr id="481" name="AutoShape 38" descr="报表底图"/>
        <xdr:cNvSpPr>
          <a:spLocks noChangeAspect="1"/>
        </xdr:cNvSpPr>
      </xdr:nvSpPr>
      <xdr:spPr>
        <a:xfrm>
          <a:off x="1428115" y="60475495"/>
          <a:ext cx="273685" cy="480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119</xdr:row>
      <xdr:rowOff>0</xdr:rowOff>
    </xdr:from>
    <xdr:to>
      <xdr:col>2</xdr:col>
      <xdr:colOff>273685</xdr:colOff>
      <xdr:row>119</xdr:row>
      <xdr:rowOff>480060</xdr:rowOff>
    </xdr:to>
    <xdr:sp>
      <xdr:nvSpPr>
        <xdr:cNvPr id="482" name="AutoShape 39" descr="报表底图"/>
        <xdr:cNvSpPr>
          <a:spLocks noChangeAspect="1"/>
        </xdr:cNvSpPr>
      </xdr:nvSpPr>
      <xdr:spPr>
        <a:xfrm>
          <a:off x="1428115" y="60475495"/>
          <a:ext cx="273685" cy="480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119</xdr:row>
      <xdr:rowOff>0</xdr:rowOff>
    </xdr:from>
    <xdr:to>
      <xdr:col>2</xdr:col>
      <xdr:colOff>273685</xdr:colOff>
      <xdr:row>119</xdr:row>
      <xdr:rowOff>480060</xdr:rowOff>
    </xdr:to>
    <xdr:sp>
      <xdr:nvSpPr>
        <xdr:cNvPr id="483" name="AutoShape 40" descr="报表底图"/>
        <xdr:cNvSpPr>
          <a:spLocks noChangeAspect="1"/>
        </xdr:cNvSpPr>
      </xdr:nvSpPr>
      <xdr:spPr>
        <a:xfrm>
          <a:off x="1428115" y="60475495"/>
          <a:ext cx="273685" cy="480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119</xdr:row>
      <xdr:rowOff>0</xdr:rowOff>
    </xdr:from>
    <xdr:to>
      <xdr:col>2</xdr:col>
      <xdr:colOff>273685</xdr:colOff>
      <xdr:row>119</xdr:row>
      <xdr:rowOff>509905</xdr:rowOff>
    </xdr:to>
    <xdr:sp>
      <xdr:nvSpPr>
        <xdr:cNvPr id="484" name="AutoShape 41" descr="报表底图"/>
        <xdr:cNvSpPr>
          <a:spLocks noChangeAspect="1"/>
        </xdr:cNvSpPr>
      </xdr:nvSpPr>
      <xdr:spPr>
        <a:xfrm>
          <a:off x="1428115" y="60475495"/>
          <a:ext cx="273685" cy="509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119</xdr:row>
      <xdr:rowOff>0</xdr:rowOff>
    </xdr:from>
    <xdr:to>
      <xdr:col>2</xdr:col>
      <xdr:colOff>273685</xdr:colOff>
      <xdr:row>119</xdr:row>
      <xdr:rowOff>509905</xdr:rowOff>
    </xdr:to>
    <xdr:sp>
      <xdr:nvSpPr>
        <xdr:cNvPr id="485" name="AutoShape 42" descr="报表底图"/>
        <xdr:cNvSpPr>
          <a:spLocks noChangeAspect="1"/>
        </xdr:cNvSpPr>
      </xdr:nvSpPr>
      <xdr:spPr>
        <a:xfrm>
          <a:off x="1428115" y="60475495"/>
          <a:ext cx="273685" cy="509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119</xdr:row>
      <xdr:rowOff>0</xdr:rowOff>
    </xdr:from>
    <xdr:to>
      <xdr:col>2</xdr:col>
      <xdr:colOff>273685</xdr:colOff>
      <xdr:row>119</xdr:row>
      <xdr:rowOff>509905</xdr:rowOff>
    </xdr:to>
    <xdr:sp>
      <xdr:nvSpPr>
        <xdr:cNvPr id="486" name="AutoShape 43" descr="报表底图"/>
        <xdr:cNvSpPr>
          <a:spLocks noChangeAspect="1"/>
        </xdr:cNvSpPr>
      </xdr:nvSpPr>
      <xdr:spPr>
        <a:xfrm>
          <a:off x="1428115" y="60475495"/>
          <a:ext cx="273685" cy="509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119</xdr:row>
      <xdr:rowOff>0</xdr:rowOff>
    </xdr:from>
    <xdr:to>
      <xdr:col>2</xdr:col>
      <xdr:colOff>273685</xdr:colOff>
      <xdr:row>119</xdr:row>
      <xdr:rowOff>509905</xdr:rowOff>
    </xdr:to>
    <xdr:sp>
      <xdr:nvSpPr>
        <xdr:cNvPr id="487" name="AutoShape 44" descr="报表底图"/>
        <xdr:cNvSpPr>
          <a:spLocks noChangeAspect="1"/>
        </xdr:cNvSpPr>
      </xdr:nvSpPr>
      <xdr:spPr>
        <a:xfrm>
          <a:off x="1428115" y="60475495"/>
          <a:ext cx="273685" cy="509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119</xdr:row>
      <xdr:rowOff>0</xdr:rowOff>
    </xdr:from>
    <xdr:to>
      <xdr:col>2</xdr:col>
      <xdr:colOff>273685</xdr:colOff>
      <xdr:row>119</xdr:row>
      <xdr:rowOff>509905</xdr:rowOff>
    </xdr:to>
    <xdr:sp>
      <xdr:nvSpPr>
        <xdr:cNvPr id="488" name="AutoShape 45" descr="报表底图"/>
        <xdr:cNvSpPr>
          <a:spLocks noChangeAspect="1"/>
        </xdr:cNvSpPr>
      </xdr:nvSpPr>
      <xdr:spPr>
        <a:xfrm>
          <a:off x="1428115" y="60475495"/>
          <a:ext cx="273685" cy="509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119</xdr:row>
      <xdr:rowOff>0</xdr:rowOff>
    </xdr:from>
    <xdr:to>
      <xdr:col>2</xdr:col>
      <xdr:colOff>273685</xdr:colOff>
      <xdr:row>119</xdr:row>
      <xdr:rowOff>509905</xdr:rowOff>
    </xdr:to>
    <xdr:sp>
      <xdr:nvSpPr>
        <xdr:cNvPr id="489" name="AutoShape 46" descr="报表底图"/>
        <xdr:cNvSpPr>
          <a:spLocks noChangeAspect="1"/>
        </xdr:cNvSpPr>
      </xdr:nvSpPr>
      <xdr:spPr>
        <a:xfrm>
          <a:off x="1428115" y="60475495"/>
          <a:ext cx="273685" cy="509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119</xdr:row>
      <xdr:rowOff>0</xdr:rowOff>
    </xdr:from>
    <xdr:to>
      <xdr:col>2</xdr:col>
      <xdr:colOff>273685</xdr:colOff>
      <xdr:row>119</xdr:row>
      <xdr:rowOff>509905</xdr:rowOff>
    </xdr:to>
    <xdr:sp>
      <xdr:nvSpPr>
        <xdr:cNvPr id="490" name="AutoShape 47" descr="报表底图"/>
        <xdr:cNvSpPr>
          <a:spLocks noChangeAspect="1"/>
        </xdr:cNvSpPr>
      </xdr:nvSpPr>
      <xdr:spPr>
        <a:xfrm>
          <a:off x="1428115" y="60475495"/>
          <a:ext cx="273685" cy="509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119</xdr:row>
      <xdr:rowOff>0</xdr:rowOff>
    </xdr:from>
    <xdr:to>
      <xdr:col>2</xdr:col>
      <xdr:colOff>273685</xdr:colOff>
      <xdr:row>119</xdr:row>
      <xdr:rowOff>480060</xdr:rowOff>
    </xdr:to>
    <xdr:sp>
      <xdr:nvSpPr>
        <xdr:cNvPr id="491" name="AutoShape 48" descr="报表底图"/>
        <xdr:cNvSpPr>
          <a:spLocks noChangeAspect="1"/>
        </xdr:cNvSpPr>
      </xdr:nvSpPr>
      <xdr:spPr>
        <a:xfrm>
          <a:off x="1428115" y="60475495"/>
          <a:ext cx="273685" cy="480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119</xdr:row>
      <xdr:rowOff>0</xdr:rowOff>
    </xdr:from>
    <xdr:to>
      <xdr:col>2</xdr:col>
      <xdr:colOff>273685</xdr:colOff>
      <xdr:row>119</xdr:row>
      <xdr:rowOff>480060</xdr:rowOff>
    </xdr:to>
    <xdr:sp>
      <xdr:nvSpPr>
        <xdr:cNvPr id="492" name="AutoShape 49" descr="报表底图"/>
        <xdr:cNvSpPr>
          <a:spLocks noChangeAspect="1"/>
        </xdr:cNvSpPr>
      </xdr:nvSpPr>
      <xdr:spPr>
        <a:xfrm>
          <a:off x="1428115" y="60475495"/>
          <a:ext cx="273685" cy="480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119</xdr:row>
      <xdr:rowOff>0</xdr:rowOff>
    </xdr:from>
    <xdr:to>
      <xdr:col>2</xdr:col>
      <xdr:colOff>273685</xdr:colOff>
      <xdr:row>119</xdr:row>
      <xdr:rowOff>480060</xdr:rowOff>
    </xdr:to>
    <xdr:sp>
      <xdr:nvSpPr>
        <xdr:cNvPr id="493" name="AutoShape 50" descr="报表底图"/>
        <xdr:cNvSpPr>
          <a:spLocks noChangeAspect="1"/>
        </xdr:cNvSpPr>
      </xdr:nvSpPr>
      <xdr:spPr>
        <a:xfrm>
          <a:off x="1428115" y="60475495"/>
          <a:ext cx="273685" cy="480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119</xdr:row>
      <xdr:rowOff>0</xdr:rowOff>
    </xdr:from>
    <xdr:to>
      <xdr:col>2</xdr:col>
      <xdr:colOff>273685</xdr:colOff>
      <xdr:row>119</xdr:row>
      <xdr:rowOff>480060</xdr:rowOff>
    </xdr:to>
    <xdr:sp>
      <xdr:nvSpPr>
        <xdr:cNvPr id="494" name="AutoShape 51" descr="报表底图"/>
        <xdr:cNvSpPr>
          <a:spLocks noChangeAspect="1"/>
        </xdr:cNvSpPr>
      </xdr:nvSpPr>
      <xdr:spPr>
        <a:xfrm>
          <a:off x="1428115" y="60475495"/>
          <a:ext cx="273685" cy="480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119</xdr:row>
      <xdr:rowOff>0</xdr:rowOff>
    </xdr:from>
    <xdr:to>
      <xdr:col>2</xdr:col>
      <xdr:colOff>273685</xdr:colOff>
      <xdr:row>119</xdr:row>
      <xdr:rowOff>480060</xdr:rowOff>
    </xdr:to>
    <xdr:sp>
      <xdr:nvSpPr>
        <xdr:cNvPr id="495" name="AutoShape 52" descr="报表底图"/>
        <xdr:cNvSpPr>
          <a:spLocks noChangeAspect="1"/>
        </xdr:cNvSpPr>
      </xdr:nvSpPr>
      <xdr:spPr>
        <a:xfrm>
          <a:off x="1428115" y="60475495"/>
          <a:ext cx="273685" cy="480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119</xdr:row>
      <xdr:rowOff>0</xdr:rowOff>
    </xdr:from>
    <xdr:to>
      <xdr:col>2</xdr:col>
      <xdr:colOff>273685</xdr:colOff>
      <xdr:row>119</xdr:row>
      <xdr:rowOff>480060</xdr:rowOff>
    </xdr:to>
    <xdr:sp>
      <xdr:nvSpPr>
        <xdr:cNvPr id="496" name="Image1" descr="报表底图"/>
        <xdr:cNvSpPr>
          <a:spLocks noChangeAspect="1"/>
        </xdr:cNvSpPr>
      </xdr:nvSpPr>
      <xdr:spPr>
        <a:xfrm>
          <a:off x="1428115" y="60475495"/>
          <a:ext cx="273685" cy="480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119</xdr:row>
      <xdr:rowOff>0</xdr:rowOff>
    </xdr:from>
    <xdr:to>
      <xdr:col>2</xdr:col>
      <xdr:colOff>273685</xdr:colOff>
      <xdr:row>119</xdr:row>
      <xdr:rowOff>509905</xdr:rowOff>
    </xdr:to>
    <xdr:sp>
      <xdr:nvSpPr>
        <xdr:cNvPr id="497" name="Image1" descr="报表底图"/>
        <xdr:cNvSpPr>
          <a:spLocks noChangeAspect="1"/>
        </xdr:cNvSpPr>
      </xdr:nvSpPr>
      <xdr:spPr>
        <a:xfrm>
          <a:off x="1428115" y="60475495"/>
          <a:ext cx="273685" cy="509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119</xdr:row>
      <xdr:rowOff>0</xdr:rowOff>
    </xdr:from>
    <xdr:to>
      <xdr:col>2</xdr:col>
      <xdr:colOff>273685</xdr:colOff>
      <xdr:row>119</xdr:row>
      <xdr:rowOff>509905</xdr:rowOff>
    </xdr:to>
    <xdr:sp>
      <xdr:nvSpPr>
        <xdr:cNvPr id="498" name="Image1" descr="报表底图"/>
        <xdr:cNvSpPr>
          <a:spLocks noChangeAspect="1"/>
        </xdr:cNvSpPr>
      </xdr:nvSpPr>
      <xdr:spPr>
        <a:xfrm>
          <a:off x="1428115" y="60475495"/>
          <a:ext cx="273685" cy="509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119</xdr:row>
      <xdr:rowOff>0</xdr:rowOff>
    </xdr:from>
    <xdr:to>
      <xdr:col>2</xdr:col>
      <xdr:colOff>273685</xdr:colOff>
      <xdr:row>119</xdr:row>
      <xdr:rowOff>509905</xdr:rowOff>
    </xdr:to>
    <xdr:sp>
      <xdr:nvSpPr>
        <xdr:cNvPr id="499" name="Image1" descr="报表底图"/>
        <xdr:cNvSpPr>
          <a:spLocks noChangeAspect="1"/>
        </xdr:cNvSpPr>
      </xdr:nvSpPr>
      <xdr:spPr>
        <a:xfrm>
          <a:off x="1428115" y="60475495"/>
          <a:ext cx="273685" cy="509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119</xdr:row>
      <xdr:rowOff>0</xdr:rowOff>
    </xdr:from>
    <xdr:to>
      <xdr:col>2</xdr:col>
      <xdr:colOff>273685</xdr:colOff>
      <xdr:row>119</xdr:row>
      <xdr:rowOff>509905</xdr:rowOff>
    </xdr:to>
    <xdr:sp>
      <xdr:nvSpPr>
        <xdr:cNvPr id="500" name="Image1" descr="报表底图"/>
        <xdr:cNvSpPr>
          <a:spLocks noChangeAspect="1"/>
        </xdr:cNvSpPr>
      </xdr:nvSpPr>
      <xdr:spPr>
        <a:xfrm>
          <a:off x="1428115" y="60475495"/>
          <a:ext cx="273685" cy="509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119</xdr:row>
      <xdr:rowOff>0</xdr:rowOff>
    </xdr:from>
    <xdr:to>
      <xdr:col>2</xdr:col>
      <xdr:colOff>273685</xdr:colOff>
      <xdr:row>119</xdr:row>
      <xdr:rowOff>509905</xdr:rowOff>
    </xdr:to>
    <xdr:sp>
      <xdr:nvSpPr>
        <xdr:cNvPr id="501" name="Image1" descr="报表底图"/>
        <xdr:cNvSpPr>
          <a:spLocks noChangeAspect="1"/>
        </xdr:cNvSpPr>
      </xdr:nvSpPr>
      <xdr:spPr>
        <a:xfrm>
          <a:off x="1428115" y="60475495"/>
          <a:ext cx="273685" cy="509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119</xdr:row>
      <xdr:rowOff>0</xdr:rowOff>
    </xdr:from>
    <xdr:to>
      <xdr:col>2</xdr:col>
      <xdr:colOff>273685</xdr:colOff>
      <xdr:row>119</xdr:row>
      <xdr:rowOff>509905</xdr:rowOff>
    </xdr:to>
    <xdr:sp>
      <xdr:nvSpPr>
        <xdr:cNvPr id="502" name="Image1" descr="报表底图"/>
        <xdr:cNvSpPr>
          <a:spLocks noChangeAspect="1"/>
        </xdr:cNvSpPr>
      </xdr:nvSpPr>
      <xdr:spPr>
        <a:xfrm>
          <a:off x="1428115" y="60475495"/>
          <a:ext cx="273685" cy="509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119</xdr:row>
      <xdr:rowOff>0</xdr:rowOff>
    </xdr:from>
    <xdr:to>
      <xdr:col>2</xdr:col>
      <xdr:colOff>273685</xdr:colOff>
      <xdr:row>119</xdr:row>
      <xdr:rowOff>509905</xdr:rowOff>
    </xdr:to>
    <xdr:sp>
      <xdr:nvSpPr>
        <xdr:cNvPr id="503" name="Image1" descr="报表底图"/>
        <xdr:cNvSpPr>
          <a:spLocks noChangeAspect="1"/>
        </xdr:cNvSpPr>
      </xdr:nvSpPr>
      <xdr:spPr>
        <a:xfrm>
          <a:off x="1428115" y="60475495"/>
          <a:ext cx="273685" cy="509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119</xdr:row>
      <xdr:rowOff>0</xdr:rowOff>
    </xdr:from>
    <xdr:to>
      <xdr:col>2</xdr:col>
      <xdr:colOff>273685</xdr:colOff>
      <xdr:row>119</xdr:row>
      <xdr:rowOff>480060</xdr:rowOff>
    </xdr:to>
    <xdr:sp>
      <xdr:nvSpPr>
        <xdr:cNvPr id="504" name="Image1" descr="报表底图"/>
        <xdr:cNvSpPr>
          <a:spLocks noChangeAspect="1"/>
        </xdr:cNvSpPr>
      </xdr:nvSpPr>
      <xdr:spPr>
        <a:xfrm>
          <a:off x="1428115" y="60475495"/>
          <a:ext cx="273685" cy="480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119</xdr:row>
      <xdr:rowOff>0</xdr:rowOff>
    </xdr:from>
    <xdr:to>
      <xdr:col>2</xdr:col>
      <xdr:colOff>273685</xdr:colOff>
      <xdr:row>119</xdr:row>
      <xdr:rowOff>480060</xdr:rowOff>
    </xdr:to>
    <xdr:sp>
      <xdr:nvSpPr>
        <xdr:cNvPr id="505" name="Image1" descr="报表底图"/>
        <xdr:cNvSpPr>
          <a:spLocks noChangeAspect="1"/>
        </xdr:cNvSpPr>
      </xdr:nvSpPr>
      <xdr:spPr>
        <a:xfrm>
          <a:off x="1428115" y="60475495"/>
          <a:ext cx="273685" cy="480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119</xdr:row>
      <xdr:rowOff>0</xdr:rowOff>
    </xdr:from>
    <xdr:to>
      <xdr:col>2</xdr:col>
      <xdr:colOff>273685</xdr:colOff>
      <xdr:row>119</xdr:row>
      <xdr:rowOff>480060</xdr:rowOff>
    </xdr:to>
    <xdr:sp>
      <xdr:nvSpPr>
        <xdr:cNvPr id="506" name="Image1" descr="报表底图"/>
        <xdr:cNvSpPr>
          <a:spLocks noChangeAspect="1"/>
        </xdr:cNvSpPr>
      </xdr:nvSpPr>
      <xdr:spPr>
        <a:xfrm>
          <a:off x="1428115" y="60475495"/>
          <a:ext cx="273685" cy="480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119</xdr:row>
      <xdr:rowOff>0</xdr:rowOff>
    </xdr:from>
    <xdr:to>
      <xdr:col>2</xdr:col>
      <xdr:colOff>273685</xdr:colOff>
      <xdr:row>119</xdr:row>
      <xdr:rowOff>480060</xdr:rowOff>
    </xdr:to>
    <xdr:sp>
      <xdr:nvSpPr>
        <xdr:cNvPr id="507" name="Image1" descr="报表底图"/>
        <xdr:cNvSpPr>
          <a:spLocks noChangeAspect="1"/>
        </xdr:cNvSpPr>
      </xdr:nvSpPr>
      <xdr:spPr>
        <a:xfrm>
          <a:off x="1428115" y="60475495"/>
          <a:ext cx="273685" cy="480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119</xdr:row>
      <xdr:rowOff>0</xdr:rowOff>
    </xdr:from>
    <xdr:to>
      <xdr:col>2</xdr:col>
      <xdr:colOff>273685</xdr:colOff>
      <xdr:row>119</xdr:row>
      <xdr:rowOff>480060</xdr:rowOff>
    </xdr:to>
    <xdr:sp>
      <xdr:nvSpPr>
        <xdr:cNvPr id="508" name="Image1" descr="报表底图"/>
        <xdr:cNvSpPr>
          <a:spLocks noChangeAspect="1"/>
        </xdr:cNvSpPr>
      </xdr:nvSpPr>
      <xdr:spPr>
        <a:xfrm>
          <a:off x="1428115" y="60475495"/>
          <a:ext cx="273685" cy="480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119</xdr:row>
      <xdr:rowOff>0</xdr:rowOff>
    </xdr:from>
    <xdr:to>
      <xdr:col>2</xdr:col>
      <xdr:colOff>273685</xdr:colOff>
      <xdr:row>119</xdr:row>
      <xdr:rowOff>480060</xdr:rowOff>
    </xdr:to>
    <xdr:sp>
      <xdr:nvSpPr>
        <xdr:cNvPr id="509" name="Image1" descr="报表底图"/>
        <xdr:cNvSpPr>
          <a:spLocks noChangeAspect="1"/>
        </xdr:cNvSpPr>
      </xdr:nvSpPr>
      <xdr:spPr>
        <a:xfrm>
          <a:off x="1428115" y="60475495"/>
          <a:ext cx="273685" cy="480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119</xdr:row>
      <xdr:rowOff>0</xdr:rowOff>
    </xdr:from>
    <xdr:to>
      <xdr:col>2</xdr:col>
      <xdr:colOff>273685</xdr:colOff>
      <xdr:row>119</xdr:row>
      <xdr:rowOff>509905</xdr:rowOff>
    </xdr:to>
    <xdr:sp>
      <xdr:nvSpPr>
        <xdr:cNvPr id="510" name="Image1" descr="报表底图"/>
        <xdr:cNvSpPr>
          <a:spLocks noChangeAspect="1"/>
        </xdr:cNvSpPr>
      </xdr:nvSpPr>
      <xdr:spPr>
        <a:xfrm>
          <a:off x="1428115" y="60475495"/>
          <a:ext cx="273685" cy="509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119</xdr:row>
      <xdr:rowOff>0</xdr:rowOff>
    </xdr:from>
    <xdr:to>
      <xdr:col>2</xdr:col>
      <xdr:colOff>273685</xdr:colOff>
      <xdr:row>119</xdr:row>
      <xdr:rowOff>509905</xdr:rowOff>
    </xdr:to>
    <xdr:sp>
      <xdr:nvSpPr>
        <xdr:cNvPr id="511" name="Image1" descr="报表底图"/>
        <xdr:cNvSpPr>
          <a:spLocks noChangeAspect="1"/>
        </xdr:cNvSpPr>
      </xdr:nvSpPr>
      <xdr:spPr>
        <a:xfrm>
          <a:off x="1428115" y="60475495"/>
          <a:ext cx="273685" cy="509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119</xdr:row>
      <xdr:rowOff>0</xdr:rowOff>
    </xdr:from>
    <xdr:to>
      <xdr:col>2</xdr:col>
      <xdr:colOff>273685</xdr:colOff>
      <xdr:row>119</xdr:row>
      <xdr:rowOff>509905</xdr:rowOff>
    </xdr:to>
    <xdr:sp>
      <xdr:nvSpPr>
        <xdr:cNvPr id="512" name="Image1" descr="报表底图"/>
        <xdr:cNvSpPr>
          <a:spLocks noChangeAspect="1"/>
        </xdr:cNvSpPr>
      </xdr:nvSpPr>
      <xdr:spPr>
        <a:xfrm>
          <a:off x="1428115" y="60475495"/>
          <a:ext cx="273685" cy="509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119</xdr:row>
      <xdr:rowOff>0</xdr:rowOff>
    </xdr:from>
    <xdr:to>
      <xdr:col>2</xdr:col>
      <xdr:colOff>273685</xdr:colOff>
      <xdr:row>119</xdr:row>
      <xdr:rowOff>509905</xdr:rowOff>
    </xdr:to>
    <xdr:sp>
      <xdr:nvSpPr>
        <xdr:cNvPr id="513" name="Image1" descr="报表底图"/>
        <xdr:cNvSpPr>
          <a:spLocks noChangeAspect="1"/>
        </xdr:cNvSpPr>
      </xdr:nvSpPr>
      <xdr:spPr>
        <a:xfrm>
          <a:off x="1428115" y="60475495"/>
          <a:ext cx="273685" cy="509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119</xdr:row>
      <xdr:rowOff>0</xdr:rowOff>
    </xdr:from>
    <xdr:to>
      <xdr:col>2</xdr:col>
      <xdr:colOff>273685</xdr:colOff>
      <xdr:row>119</xdr:row>
      <xdr:rowOff>509905</xdr:rowOff>
    </xdr:to>
    <xdr:sp>
      <xdr:nvSpPr>
        <xdr:cNvPr id="514" name="Image1" descr="报表底图"/>
        <xdr:cNvSpPr>
          <a:spLocks noChangeAspect="1"/>
        </xdr:cNvSpPr>
      </xdr:nvSpPr>
      <xdr:spPr>
        <a:xfrm>
          <a:off x="1428115" y="60475495"/>
          <a:ext cx="273685" cy="509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119</xdr:row>
      <xdr:rowOff>0</xdr:rowOff>
    </xdr:from>
    <xdr:to>
      <xdr:col>2</xdr:col>
      <xdr:colOff>273685</xdr:colOff>
      <xdr:row>119</xdr:row>
      <xdr:rowOff>509905</xdr:rowOff>
    </xdr:to>
    <xdr:sp>
      <xdr:nvSpPr>
        <xdr:cNvPr id="515" name="Image1" descr="报表底图"/>
        <xdr:cNvSpPr>
          <a:spLocks noChangeAspect="1"/>
        </xdr:cNvSpPr>
      </xdr:nvSpPr>
      <xdr:spPr>
        <a:xfrm>
          <a:off x="1428115" y="60475495"/>
          <a:ext cx="273685" cy="509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119</xdr:row>
      <xdr:rowOff>0</xdr:rowOff>
    </xdr:from>
    <xdr:to>
      <xdr:col>2</xdr:col>
      <xdr:colOff>273685</xdr:colOff>
      <xdr:row>119</xdr:row>
      <xdr:rowOff>509905</xdr:rowOff>
    </xdr:to>
    <xdr:sp>
      <xdr:nvSpPr>
        <xdr:cNvPr id="516" name="Image1" descr="报表底图"/>
        <xdr:cNvSpPr>
          <a:spLocks noChangeAspect="1"/>
        </xdr:cNvSpPr>
      </xdr:nvSpPr>
      <xdr:spPr>
        <a:xfrm>
          <a:off x="1428115" y="60475495"/>
          <a:ext cx="273685" cy="509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119</xdr:row>
      <xdr:rowOff>0</xdr:rowOff>
    </xdr:from>
    <xdr:to>
      <xdr:col>2</xdr:col>
      <xdr:colOff>273685</xdr:colOff>
      <xdr:row>119</xdr:row>
      <xdr:rowOff>480060</xdr:rowOff>
    </xdr:to>
    <xdr:sp>
      <xdr:nvSpPr>
        <xdr:cNvPr id="517" name="Image1" descr="报表底图"/>
        <xdr:cNvSpPr>
          <a:spLocks noChangeAspect="1"/>
        </xdr:cNvSpPr>
      </xdr:nvSpPr>
      <xdr:spPr>
        <a:xfrm>
          <a:off x="1428115" y="60475495"/>
          <a:ext cx="273685" cy="480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119</xdr:row>
      <xdr:rowOff>0</xdr:rowOff>
    </xdr:from>
    <xdr:to>
      <xdr:col>2</xdr:col>
      <xdr:colOff>273685</xdr:colOff>
      <xdr:row>119</xdr:row>
      <xdr:rowOff>480060</xdr:rowOff>
    </xdr:to>
    <xdr:sp>
      <xdr:nvSpPr>
        <xdr:cNvPr id="518" name="Image1" descr="报表底图"/>
        <xdr:cNvSpPr>
          <a:spLocks noChangeAspect="1"/>
        </xdr:cNvSpPr>
      </xdr:nvSpPr>
      <xdr:spPr>
        <a:xfrm>
          <a:off x="1428115" y="60475495"/>
          <a:ext cx="273685" cy="480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119</xdr:row>
      <xdr:rowOff>0</xdr:rowOff>
    </xdr:from>
    <xdr:to>
      <xdr:col>2</xdr:col>
      <xdr:colOff>273685</xdr:colOff>
      <xdr:row>119</xdr:row>
      <xdr:rowOff>480060</xdr:rowOff>
    </xdr:to>
    <xdr:sp>
      <xdr:nvSpPr>
        <xdr:cNvPr id="519" name="Image1" descr="报表底图"/>
        <xdr:cNvSpPr>
          <a:spLocks noChangeAspect="1"/>
        </xdr:cNvSpPr>
      </xdr:nvSpPr>
      <xdr:spPr>
        <a:xfrm>
          <a:off x="1428115" y="60475495"/>
          <a:ext cx="273685" cy="480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119</xdr:row>
      <xdr:rowOff>0</xdr:rowOff>
    </xdr:from>
    <xdr:to>
      <xdr:col>2</xdr:col>
      <xdr:colOff>273685</xdr:colOff>
      <xdr:row>119</xdr:row>
      <xdr:rowOff>480060</xdr:rowOff>
    </xdr:to>
    <xdr:sp>
      <xdr:nvSpPr>
        <xdr:cNvPr id="520" name="Image1" descr="报表底图"/>
        <xdr:cNvSpPr>
          <a:spLocks noChangeAspect="1"/>
        </xdr:cNvSpPr>
      </xdr:nvSpPr>
      <xdr:spPr>
        <a:xfrm>
          <a:off x="1428115" y="60475495"/>
          <a:ext cx="273685" cy="480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119</xdr:row>
      <xdr:rowOff>0</xdr:rowOff>
    </xdr:from>
    <xdr:to>
      <xdr:col>2</xdr:col>
      <xdr:colOff>273685</xdr:colOff>
      <xdr:row>119</xdr:row>
      <xdr:rowOff>480060</xdr:rowOff>
    </xdr:to>
    <xdr:sp>
      <xdr:nvSpPr>
        <xdr:cNvPr id="521" name="Image1" descr="报表底图"/>
        <xdr:cNvSpPr>
          <a:spLocks noChangeAspect="1"/>
        </xdr:cNvSpPr>
      </xdr:nvSpPr>
      <xdr:spPr>
        <a:xfrm>
          <a:off x="1428115" y="60475495"/>
          <a:ext cx="273685" cy="480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119</xdr:row>
      <xdr:rowOff>0</xdr:rowOff>
    </xdr:from>
    <xdr:to>
      <xdr:col>2</xdr:col>
      <xdr:colOff>273685</xdr:colOff>
      <xdr:row>119</xdr:row>
      <xdr:rowOff>480060</xdr:rowOff>
    </xdr:to>
    <xdr:sp>
      <xdr:nvSpPr>
        <xdr:cNvPr id="522" name="AutoShape 27" descr="报表底图"/>
        <xdr:cNvSpPr>
          <a:spLocks noChangeAspect="1"/>
        </xdr:cNvSpPr>
      </xdr:nvSpPr>
      <xdr:spPr>
        <a:xfrm>
          <a:off x="1428115" y="60475495"/>
          <a:ext cx="273685" cy="480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119</xdr:row>
      <xdr:rowOff>0</xdr:rowOff>
    </xdr:from>
    <xdr:to>
      <xdr:col>2</xdr:col>
      <xdr:colOff>273685</xdr:colOff>
      <xdr:row>119</xdr:row>
      <xdr:rowOff>513715</xdr:rowOff>
    </xdr:to>
    <xdr:sp>
      <xdr:nvSpPr>
        <xdr:cNvPr id="523" name="AutoShape 28" descr="报表底图"/>
        <xdr:cNvSpPr>
          <a:spLocks noChangeAspect="1"/>
        </xdr:cNvSpPr>
      </xdr:nvSpPr>
      <xdr:spPr>
        <a:xfrm>
          <a:off x="1428115" y="60475495"/>
          <a:ext cx="27368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119</xdr:row>
      <xdr:rowOff>0</xdr:rowOff>
    </xdr:from>
    <xdr:to>
      <xdr:col>2</xdr:col>
      <xdr:colOff>273685</xdr:colOff>
      <xdr:row>119</xdr:row>
      <xdr:rowOff>513715</xdr:rowOff>
    </xdr:to>
    <xdr:sp>
      <xdr:nvSpPr>
        <xdr:cNvPr id="524" name="AutoShape 29" descr="报表底图"/>
        <xdr:cNvSpPr>
          <a:spLocks noChangeAspect="1"/>
        </xdr:cNvSpPr>
      </xdr:nvSpPr>
      <xdr:spPr>
        <a:xfrm>
          <a:off x="1428115" y="60475495"/>
          <a:ext cx="27368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119</xdr:row>
      <xdr:rowOff>0</xdr:rowOff>
    </xdr:from>
    <xdr:to>
      <xdr:col>2</xdr:col>
      <xdr:colOff>273685</xdr:colOff>
      <xdr:row>119</xdr:row>
      <xdr:rowOff>513715</xdr:rowOff>
    </xdr:to>
    <xdr:sp>
      <xdr:nvSpPr>
        <xdr:cNvPr id="525" name="AutoShape 30" descr="报表底图"/>
        <xdr:cNvSpPr>
          <a:spLocks noChangeAspect="1"/>
        </xdr:cNvSpPr>
      </xdr:nvSpPr>
      <xdr:spPr>
        <a:xfrm>
          <a:off x="1428115" y="60475495"/>
          <a:ext cx="27368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119</xdr:row>
      <xdr:rowOff>0</xdr:rowOff>
    </xdr:from>
    <xdr:to>
      <xdr:col>2</xdr:col>
      <xdr:colOff>273685</xdr:colOff>
      <xdr:row>119</xdr:row>
      <xdr:rowOff>513715</xdr:rowOff>
    </xdr:to>
    <xdr:sp>
      <xdr:nvSpPr>
        <xdr:cNvPr id="526" name="AutoShape 31" descr="报表底图"/>
        <xdr:cNvSpPr>
          <a:spLocks noChangeAspect="1"/>
        </xdr:cNvSpPr>
      </xdr:nvSpPr>
      <xdr:spPr>
        <a:xfrm>
          <a:off x="1428115" y="60475495"/>
          <a:ext cx="27368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119</xdr:row>
      <xdr:rowOff>0</xdr:rowOff>
    </xdr:from>
    <xdr:to>
      <xdr:col>2</xdr:col>
      <xdr:colOff>273685</xdr:colOff>
      <xdr:row>119</xdr:row>
      <xdr:rowOff>513715</xdr:rowOff>
    </xdr:to>
    <xdr:sp>
      <xdr:nvSpPr>
        <xdr:cNvPr id="527" name="AutoShape 32" descr="报表底图"/>
        <xdr:cNvSpPr>
          <a:spLocks noChangeAspect="1"/>
        </xdr:cNvSpPr>
      </xdr:nvSpPr>
      <xdr:spPr>
        <a:xfrm>
          <a:off x="1428115" y="60475495"/>
          <a:ext cx="27368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119</xdr:row>
      <xdr:rowOff>0</xdr:rowOff>
    </xdr:from>
    <xdr:to>
      <xdr:col>2</xdr:col>
      <xdr:colOff>273685</xdr:colOff>
      <xdr:row>119</xdr:row>
      <xdr:rowOff>513715</xdr:rowOff>
    </xdr:to>
    <xdr:sp>
      <xdr:nvSpPr>
        <xdr:cNvPr id="528" name="AutoShape 33" descr="报表底图"/>
        <xdr:cNvSpPr>
          <a:spLocks noChangeAspect="1"/>
        </xdr:cNvSpPr>
      </xdr:nvSpPr>
      <xdr:spPr>
        <a:xfrm>
          <a:off x="1428115" y="60475495"/>
          <a:ext cx="27368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119</xdr:row>
      <xdr:rowOff>0</xdr:rowOff>
    </xdr:from>
    <xdr:to>
      <xdr:col>2</xdr:col>
      <xdr:colOff>273685</xdr:colOff>
      <xdr:row>119</xdr:row>
      <xdr:rowOff>513715</xdr:rowOff>
    </xdr:to>
    <xdr:sp>
      <xdr:nvSpPr>
        <xdr:cNvPr id="529" name="AutoShape 34" descr="报表底图"/>
        <xdr:cNvSpPr>
          <a:spLocks noChangeAspect="1"/>
        </xdr:cNvSpPr>
      </xdr:nvSpPr>
      <xdr:spPr>
        <a:xfrm>
          <a:off x="1428115" y="60475495"/>
          <a:ext cx="27368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119</xdr:row>
      <xdr:rowOff>0</xdr:rowOff>
    </xdr:from>
    <xdr:to>
      <xdr:col>2</xdr:col>
      <xdr:colOff>273685</xdr:colOff>
      <xdr:row>119</xdr:row>
      <xdr:rowOff>480060</xdr:rowOff>
    </xdr:to>
    <xdr:sp>
      <xdr:nvSpPr>
        <xdr:cNvPr id="530" name="AutoShape 35" descr="报表底图"/>
        <xdr:cNvSpPr>
          <a:spLocks noChangeAspect="1"/>
        </xdr:cNvSpPr>
      </xdr:nvSpPr>
      <xdr:spPr>
        <a:xfrm>
          <a:off x="1428115" y="60475495"/>
          <a:ext cx="273685" cy="480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119</xdr:row>
      <xdr:rowOff>0</xdr:rowOff>
    </xdr:from>
    <xdr:to>
      <xdr:col>2</xdr:col>
      <xdr:colOff>273685</xdr:colOff>
      <xdr:row>119</xdr:row>
      <xdr:rowOff>480060</xdr:rowOff>
    </xdr:to>
    <xdr:sp>
      <xdr:nvSpPr>
        <xdr:cNvPr id="531" name="AutoShape 36" descr="报表底图"/>
        <xdr:cNvSpPr>
          <a:spLocks noChangeAspect="1"/>
        </xdr:cNvSpPr>
      </xdr:nvSpPr>
      <xdr:spPr>
        <a:xfrm>
          <a:off x="1428115" y="60475495"/>
          <a:ext cx="273685" cy="480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119</xdr:row>
      <xdr:rowOff>0</xdr:rowOff>
    </xdr:from>
    <xdr:to>
      <xdr:col>2</xdr:col>
      <xdr:colOff>273685</xdr:colOff>
      <xdr:row>119</xdr:row>
      <xdr:rowOff>480060</xdr:rowOff>
    </xdr:to>
    <xdr:sp>
      <xdr:nvSpPr>
        <xdr:cNvPr id="532" name="AutoShape 37" descr="报表底图"/>
        <xdr:cNvSpPr>
          <a:spLocks noChangeAspect="1"/>
        </xdr:cNvSpPr>
      </xdr:nvSpPr>
      <xdr:spPr>
        <a:xfrm>
          <a:off x="1428115" y="60475495"/>
          <a:ext cx="273685" cy="480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119</xdr:row>
      <xdr:rowOff>0</xdr:rowOff>
    </xdr:from>
    <xdr:to>
      <xdr:col>2</xdr:col>
      <xdr:colOff>273685</xdr:colOff>
      <xdr:row>119</xdr:row>
      <xdr:rowOff>480060</xdr:rowOff>
    </xdr:to>
    <xdr:sp>
      <xdr:nvSpPr>
        <xdr:cNvPr id="533" name="AutoShape 38" descr="报表底图"/>
        <xdr:cNvSpPr>
          <a:spLocks noChangeAspect="1"/>
        </xdr:cNvSpPr>
      </xdr:nvSpPr>
      <xdr:spPr>
        <a:xfrm>
          <a:off x="1428115" y="60475495"/>
          <a:ext cx="273685" cy="480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119</xdr:row>
      <xdr:rowOff>0</xdr:rowOff>
    </xdr:from>
    <xdr:to>
      <xdr:col>2</xdr:col>
      <xdr:colOff>273685</xdr:colOff>
      <xdr:row>119</xdr:row>
      <xdr:rowOff>480060</xdr:rowOff>
    </xdr:to>
    <xdr:sp>
      <xdr:nvSpPr>
        <xdr:cNvPr id="534" name="AutoShape 39" descr="报表底图"/>
        <xdr:cNvSpPr>
          <a:spLocks noChangeAspect="1"/>
        </xdr:cNvSpPr>
      </xdr:nvSpPr>
      <xdr:spPr>
        <a:xfrm>
          <a:off x="1428115" y="60475495"/>
          <a:ext cx="273685" cy="480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119</xdr:row>
      <xdr:rowOff>0</xdr:rowOff>
    </xdr:from>
    <xdr:to>
      <xdr:col>2</xdr:col>
      <xdr:colOff>273685</xdr:colOff>
      <xdr:row>119</xdr:row>
      <xdr:rowOff>480060</xdr:rowOff>
    </xdr:to>
    <xdr:sp>
      <xdr:nvSpPr>
        <xdr:cNvPr id="535" name="AutoShape 40" descr="报表底图"/>
        <xdr:cNvSpPr>
          <a:spLocks noChangeAspect="1"/>
        </xdr:cNvSpPr>
      </xdr:nvSpPr>
      <xdr:spPr>
        <a:xfrm>
          <a:off x="1428115" y="60475495"/>
          <a:ext cx="273685" cy="480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119</xdr:row>
      <xdr:rowOff>0</xdr:rowOff>
    </xdr:from>
    <xdr:to>
      <xdr:col>2</xdr:col>
      <xdr:colOff>273685</xdr:colOff>
      <xdr:row>119</xdr:row>
      <xdr:rowOff>513715</xdr:rowOff>
    </xdr:to>
    <xdr:sp>
      <xdr:nvSpPr>
        <xdr:cNvPr id="536" name="AutoShape 41" descr="报表底图"/>
        <xdr:cNvSpPr>
          <a:spLocks noChangeAspect="1"/>
        </xdr:cNvSpPr>
      </xdr:nvSpPr>
      <xdr:spPr>
        <a:xfrm>
          <a:off x="1428115" y="60475495"/>
          <a:ext cx="27368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119</xdr:row>
      <xdr:rowOff>0</xdr:rowOff>
    </xdr:from>
    <xdr:to>
      <xdr:col>2</xdr:col>
      <xdr:colOff>273685</xdr:colOff>
      <xdr:row>119</xdr:row>
      <xdr:rowOff>513715</xdr:rowOff>
    </xdr:to>
    <xdr:sp>
      <xdr:nvSpPr>
        <xdr:cNvPr id="537" name="AutoShape 42" descr="报表底图"/>
        <xdr:cNvSpPr>
          <a:spLocks noChangeAspect="1"/>
        </xdr:cNvSpPr>
      </xdr:nvSpPr>
      <xdr:spPr>
        <a:xfrm>
          <a:off x="1428115" y="60475495"/>
          <a:ext cx="27368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119</xdr:row>
      <xdr:rowOff>0</xdr:rowOff>
    </xdr:from>
    <xdr:to>
      <xdr:col>2</xdr:col>
      <xdr:colOff>273685</xdr:colOff>
      <xdr:row>119</xdr:row>
      <xdr:rowOff>513715</xdr:rowOff>
    </xdr:to>
    <xdr:sp>
      <xdr:nvSpPr>
        <xdr:cNvPr id="538" name="AutoShape 43" descr="报表底图"/>
        <xdr:cNvSpPr>
          <a:spLocks noChangeAspect="1"/>
        </xdr:cNvSpPr>
      </xdr:nvSpPr>
      <xdr:spPr>
        <a:xfrm>
          <a:off x="1428115" y="60475495"/>
          <a:ext cx="27368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119</xdr:row>
      <xdr:rowOff>0</xdr:rowOff>
    </xdr:from>
    <xdr:to>
      <xdr:col>2</xdr:col>
      <xdr:colOff>273685</xdr:colOff>
      <xdr:row>119</xdr:row>
      <xdr:rowOff>513715</xdr:rowOff>
    </xdr:to>
    <xdr:sp>
      <xdr:nvSpPr>
        <xdr:cNvPr id="539" name="AutoShape 44" descr="报表底图"/>
        <xdr:cNvSpPr>
          <a:spLocks noChangeAspect="1"/>
        </xdr:cNvSpPr>
      </xdr:nvSpPr>
      <xdr:spPr>
        <a:xfrm>
          <a:off x="1428115" y="60475495"/>
          <a:ext cx="27368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119</xdr:row>
      <xdr:rowOff>0</xdr:rowOff>
    </xdr:from>
    <xdr:to>
      <xdr:col>2</xdr:col>
      <xdr:colOff>273685</xdr:colOff>
      <xdr:row>119</xdr:row>
      <xdr:rowOff>513715</xdr:rowOff>
    </xdr:to>
    <xdr:sp>
      <xdr:nvSpPr>
        <xdr:cNvPr id="540" name="AutoShape 45" descr="报表底图"/>
        <xdr:cNvSpPr>
          <a:spLocks noChangeAspect="1"/>
        </xdr:cNvSpPr>
      </xdr:nvSpPr>
      <xdr:spPr>
        <a:xfrm>
          <a:off x="1428115" y="60475495"/>
          <a:ext cx="27368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119</xdr:row>
      <xdr:rowOff>0</xdr:rowOff>
    </xdr:from>
    <xdr:to>
      <xdr:col>2</xdr:col>
      <xdr:colOff>273685</xdr:colOff>
      <xdr:row>119</xdr:row>
      <xdr:rowOff>513715</xdr:rowOff>
    </xdr:to>
    <xdr:sp>
      <xdr:nvSpPr>
        <xdr:cNvPr id="541" name="AutoShape 46" descr="报表底图"/>
        <xdr:cNvSpPr>
          <a:spLocks noChangeAspect="1"/>
        </xdr:cNvSpPr>
      </xdr:nvSpPr>
      <xdr:spPr>
        <a:xfrm>
          <a:off x="1428115" y="60475495"/>
          <a:ext cx="27368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119</xdr:row>
      <xdr:rowOff>0</xdr:rowOff>
    </xdr:from>
    <xdr:to>
      <xdr:col>2</xdr:col>
      <xdr:colOff>273685</xdr:colOff>
      <xdr:row>119</xdr:row>
      <xdr:rowOff>513715</xdr:rowOff>
    </xdr:to>
    <xdr:sp>
      <xdr:nvSpPr>
        <xdr:cNvPr id="542" name="AutoShape 47" descr="报表底图"/>
        <xdr:cNvSpPr>
          <a:spLocks noChangeAspect="1"/>
        </xdr:cNvSpPr>
      </xdr:nvSpPr>
      <xdr:spPr>
        <a:xfrm>
          <a:off x="1428115" y="60475495"/>
          <a:ext cx="27368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119</xdr:row>
      <xdr:rowOff>0</xdr:rowOff>
    </xdr:from>
    <xdr:to>
      <xdr:col>2</xdr:col>
      <xdr:colOff>273685</xdr:colOff>
      <xdr:row>119</xdr:row>
      <xdr:rowOff>480060</xdr:rowOff>
    </xdr:to>
    <xdr:sp>
      <xdr:nvSpPr>
        <xdr:cNvPr id="543" name="AutoShape 48" descr="报表底图"/>
        <xdr:cNvSpPr>
          <a:spLocks noChangeAspect="1"/>
        </xdr:cNvSpPr>
      </xdr:nvSpPr>
      <xdr:spPr>
        <a:xfrm>
          <a:off x="1428115" y="60475495"/>
          <a:ext cx="273685" cy="480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119</xdr:row>
      <xdr:rowOff>0</xdr:rowOff>
    </xdr:from>
    <xdr:to>
      <xdr:col>2</xdr:col>
      <xdr:colOff>273685</xdr:colOff>
      <xdr:row>119</xdr:row>
      <xdr:rowOff>480060</xdr:rowOff>
    </xdr:to>
    <xdr:sp>
      <xdr:nvSpPr>
        <xdr:cNvPr id="544" name="AutoShape 49" descr="报表底图"/>
        <xdr:cNvSpPr>
          <a:spLocks noChangeAspect="1"/>
        </xdr:cNvSpPr>
      </xdr:nvSpPr>
      <xdr:spPr>
        <a:xfrm>
          <a:off x="1428115" y="60475495"/>
          <a:ext cx="273685" cy="480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119</xdr:row>
      <xdr:rowOff>0</xdr:rowOff>
    </xdr:from>
    <xdr:to>
      <xdr:col>2</xdr:col>
      <xdr:colOff>273685</xdr:colOff>
      <xdr:row>119</xdr:row>
      <xdr:rowOff>480060</xdr:rowOff>
    </xdr:to>
    <xdr:sp>
      <xdr:nvSpPr>
        <xdr:cNvPr id="545" name="AutoShape 50" descr="报表底图"/>
        <xdr:cNvSpPr>
          <a:spLocks noChangeAspect="1"/>
        </xdr:cNvSpPr>
      </xdr:nvSpPr>
      <xdr:spPr>
        <a:xfrm>
          <a:off x="1428115" y="60475495"/>
          <a:ext cx="273685" cy="480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119</xdr:row>
      <xdr:rowOff>0</xdr:rowOff>
    </xdr:from>
    <xdr:to>
      <xdr:col>2</xdr:col>
      <xdr:colOff>273685</xdr:colOff>
      <xdr:row>119</xdr:row>
      <xdr:rowOff>480060</xdr:rowOff>
    </xdr:to>
    <xdr:sp>
      <xdr:nvSpPr>
        <xdr:cNvPr id="546" name="AutoShape 51" descr="报表底图"/>
        <xdr:cNvSpPr>
          <a:spLocks noChangeAspect="1"/>
        </xdr:cNvSpPr>
      </xdr:nvSpPr>
      <xdr:spPr>
        <a:xfrm>
          <a:off x="1428115" y="60475495"/>
          <a:ext cx="273685" cy="480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119</xdr:row>
      <xdr:rowOff>0</xdr:rowOff>
    </xdr:from>
    <xdr:to>
      <xdr:col>2</xdr:col>
      <xdr:colOff>273685</xdr:colOff>
      <xdr:row>119</xdr:row>
      <xdr:rowOff>480060</xdr:rowOff>
    </xdr:to>
    <xdr:sp>
      <xdr:nvSpPr>
        <xdr:cNvPr id="547" name="AutoShape 52" descr="报表底图"/>
        <xdr:cNvSpPr>
          <a:spLocks noChangeAspect="1"/>
        </xdr:cNvSpPr>
      </xdr:nvSpPr>
      <xdr:spPr>
        <a:xfrm>
          <a:off x="1428115" y="60475495"/>
          <a:ext cx="273685" cy="480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119</xdr:row>
      <xdr:rowOff>0</xdr:rowOff>
    </xdr:from>
    <xdr:to>
      <xdr:col>2</xdr:col>
      <xdr:colOff>273685</xdr:colOff>
      <xdr:row>119</xdr:row>
      <xdr:rowOff>480060</xdr:rowOff>
    </xdr:to>
    <xdr:sp>
      <xdr:nvSpPr>
        <xdr:cNvPr id="548" name="Image1" descr="报表底图"/>
        <xdr:cNvSpPr>
          <a:spLocks noChangeAspect="1"/>
        </xdr:cNvSpPr>
      </xdr:nvSpPr>
      <xdr:spPr>
        <a:xfrm>
          <a:off x="1428115" y="60475495"/>
          <a:ext cx="273685" cy="480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119</xdr:row>
      <xdr:rowOff>0</xdr:rowOff>
    </xdr:from>
    <xdr:to>
      <xdr:col>2</xdr:col>
      <xdr:colOff>273685</xdr:colOff>
      <xdr:row>119</xdr:row>
      <xdr:rowOff>513715</xdr:rowOff>
    </xdr:to>
    <xdr:sp>
      <xdr:nvSpPr>
        <xdr:cNvPr id="549" name="Image1" descr="报表底图"/>
        <xdr:cNvSpPr>
          <a:spLocks noChangeAspect="1"/>
        </xdr:cNvSpPr>
      </xdr:nvSpPr>
      <xdr:spPr>
        <a:xfrm>
          <a:off x="1428115" y="60475495"/>
          <a:ext cx="27368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119</xdr:row>
      <xdr:rowOff>0</xdr:rowOff>
    </xdr:from>
    <xdr:to>
      <xdr:col>2</xdr:col>
      <xdr:colOff>273685</xdr:colOff>
      <xdr:row>119</xdr:row>
      <xdr:rowOff>513715</xdr:rowOff>
    </xdr:to>
    <xdr:sp>
      <xdr:nvSpPr>
        <xdr:cNvPr id="550" name="Image1" descr="报表底图"/>
        <xdr:cNvSpPr>
          <a:spLocks noChangeAspect="1"/>
        </xdr:cNvSpPr>
      </xdr:nvSpPr>
      <xdr:spPr>
        <a:xfrm>
          <a:off x="1428115" y="60475495"/>
          <a:ext cx="27368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119</xdr:row>
      <xdr:rowOff>0</xdr:rowOff>
    </xdr:from>
    <xdr:to>
      <xdr:col>2</xdr:col>
      <xdr:colOff>273685</xdr:colOff>
      <xdr:row>119</xdr:row>
      <xdr:rowOff>513715</xdr:rowOff>
    </xdr:to>
    <xdr:sp>
      <xdr:nvSpPr>
        <xdr:cNvPr id="551" name="Image1" descr="报表底图"/>
        <xdr:cNvSpPr>
          <a:spLocks noChangeAspect="1"/>
        </xdr:cNvSpPr>
      </xdr:nvSpPr>
      <xdr:spPr>
        <a:xfrm>
          <a:off x="1428115" y="60475495"/>
          <a:ext cx="27368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119</xdr:row>
      <xdr:rowOff>0</xdr:rowOff>
    </xdr:from>
    <xdr:to>
      <xdr:col>2</xdr:col>
      <xdr:colOff>273685</xdr:colOff>
      <xdr:row>119</xdr:row>
      <xdr:rowOff>513715</xdr:rowOff>
    </xdr:to>
    <xdr:sp>
      <xdr:nvSpPr>
        <xdr:cNvPr id="552" name="Image1" descr="报表底图"/>
        <xdr:cNvSpPr>
          <a:spLocks noChangeAspect="1"/>
        </xdr:cNvSpPr>
      </xdr:nvSpPr>
      <xdr:spPr>
        <a:xfrm>
          <a:off x="1428115" y="60475495"/>
          <a:ext cx="27368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119</xdr:row>
      <xdr:rowOff>0</xdr:rowOff>
    </xdr:from>
    <xdr:to>
      <xdr:col>2</xdr:col>
      <xdr:colOff>273685</xdr:colOff>
      <xdr:row>119</xdr:row>
      <xdr:rowOff>513715</xdr:rowOff>
    </xdr:to>
    <xdr:sp>
      <xdr:nvSpPr>
        <xdr:cNvPr id="553" name="Image1" descr="报表底图"/>
        <xdr:cNvSpPr>
          <a:spLocks noChangeAspect="1"/>
        </xdr:cNvSpPr>
      </xdr:nvSpPr>
      <xdr:spPr>
        <a:xfrm>
          <a:off x="1428115" y="60475495"/>
          <a:ext cx="27368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119</xdr:row>
      <xdr:rowOff>0</xdr:rowOff>
    </xdr:from>
    <xdr:to>
      <xdr:col>2</xdr:col>
      <xdr:colOff>273685</xdr:colOff>
      <xdr:row>119</xdr:row>
      <xdr:rowOff>513715</xdr:rowOff>
    </xdr:to>
    <xdr:sp>
      <xdr:nvSpPr>
        <xdr:cNvPr id="554" name="Image1" descr="报表底图"/>
        <xdr:cNvSpPr>
          <a:spLocks noChangeAspect="1"/>
        </xdr:cNvSpPr>
      </xdr:nvSpPr>
      <xdr:spPr>
        <a:xfrm>
          <a:off x="1428115" y="60475495"/>
          <a:ext cx="27368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119</xdr:row>
      <xdr:rowOff>0</xdr:rowOff>
    </xdr:from>
    <xdr:to>
      <xdr:col>2</xdr:col>
      <xdr:colOff>273685</xdr:colOff>
      <xdr:row>119</xdr:row>
      <xdr:rowOff>513715</xdr:rowOff>
    </xdr:to>
    <xdr:sp>
      <xdr:nvSpPr>
        <xdr:cNvPr id="555" name="Image1" descr="报表底图"/>
        <xdr:cNvSpPr>
          <a:spLocks noChangeAspect="1"/>
        </xdr:cNvSpPr>
      </xdr:nvSpPr>
      <xdr:spPr>
        <a:xfrm>
          <a:off x="1428115" y="60475495"/>
          <a:ext cx="27368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119</xdr:row>
      <xdr:rowOff>0</xdr:rowOff>
    </xdr:from>
    <xdr:to>
      <xdr:col>2</xdr:col>
      <xdr:colOff>273685</xdr:colOff>
      <xdr:row>119</xdr:row>
      <xdr:rowOff>480060</xdr:rowOff>
    </xdr:to>
    <xdr:sp>
      <xdr:nvSpPr>
        <xdr:cNvPr id="556" name="Image1" descr="报表底图"/>
        <xdr:cNvSpPr>
          <a:spLocks noChangeAspect="1"/>
        </xdr:cNvSpPr>
      </xdr:nvSpPr>
      <xdr:spPr>
        <a:xfrm>
          <a:off x="1428115" y="60475495"/>
          <a:ext cx="273685" cy="480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119</xdr:row>
      <xdr:rowOff>0</xdr:rowOff>
    </xdr:from>
    <xdr:to>
      <xdr:col>2</xdr:col>
      <xdr:colOff>273685</xdr:colOff>
      <xdr:row>119</xdr:row>
      <xdr:rowOff>480060</xdr:rowOff>
    </xdr:to>
    <xdr:sp>
      <xdr:nvSpPr>
        <xdr:cNvPr id="557" name="Image1" descr="报表底图"/>
        <xdr:cNvSpPr>
          <a:spLocks noChangeAspect="1"/>
        </xdr:cNvSpPr>
      </xdr:nvSpPr>
      <xdr:spPr>
        <a:xfrm>
          <a:off x="1428115" y="60475495"/>
          <a:ext cx="273685" cy="480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119</xdr:row>
      <xdr:rowOff>0</xdr:rowOff>
    </xdr:from>
    <xdr:to>
      <xdr:col>2</xdr:col>
      <xdr:colOff>273685</xdr:colOff>
      <xdr:row>119</xdr:row>
      <xdr:rowOff>480060</xdr:rowOff>
    </xdr:to>
    <xdr:sp>
      <xdr:nvSpPr>
        <xdr:cNvPr id="558" name="Image1" descr="报表底图"/>
        <xdr:cNvSpPr>
          <a:spLocks noChangeAspect="1"/>
        </xdr:cNvSpPr>
      </xdr:nvSpPr>
      <xdr:spPr>
        <a:xfrm>
          <a:off x="1428115" y="60475495"/>
          <a:ext cx="273685" cy="480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119</xdr:row>
      <xdr:rowOff>0</xdr:rowOff>
    </xdr:from>
    <xdr:to>
      <xdr:col>2</xdr:col>
      <xdr:colOff>273685</xdr:colOff>
      <xdr:row>119</xdr:row>
      <xdr:rowOff>480060</xdr:rowOff>
    </xdr:to>
    <xdr:sp>
      <xdr:nvSpPr>
        <xdr:cNvPr id="559" name="Image1" descr="报表底图"/>
        <xdr:cNvSpPr>
          <a:spLocks noChangeAspect="1"/>
        </xdr:cNvSpPr>
      </xdr:nvSpPr>
      <xdr:spPr>
        <a:xfrm>
          <a:off x="1428115" y="60475495"/>
          <a:ext cx="273685" cy="480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119</xdr:row>
      <xdr:rowOff>0</xdr:rowOff>
    </xdr:from>
    <xdr:to>
      <xdr:col>2</xdr:col>
      <xdr:colOff>273685</xdr:colOff>
      <xdr:row>119</xdr:row>
      <xdr:rowOff>480060</xdr:rowOff>
    </xdr:to>
    <xdr:sp>
      <xdr:nvSpPr>
        <xdr:cNvPr id="560" name="Image1" descr="报表底图"/>
        <xdr:cNvSpPr>
          <a:spLocks noChangeAspect="1"/>
        </xdr:cNvSpPr>
      </xdr:nvSpPr>
      <xdr:spPr>
        <a:xfrm>
          <a:off x="1428115" y="60475495"/>
          <a:ext cx="273685" cy="480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119</xdr:row>
      <xdr:rowOff>0</xdr:rowOff>
    </xdr:from>
    <xdr:to>
      <xdr:col>2</xdr:col>
      <xdr:colOff>273685</xdr:colOff>
      <xdr:row>119</xdr:row>
      <xdr:rowOff>480060</xdr:rowOff>
    </xdr:to>
    <xdr:sp>
      <xdr:nvSpPr>
        <xdr:cNvPr id="561" name="Image1" descr="报表底图"/>
        <xdr:cNvSpPr>
          <a:spLocks noChangeAspect="1"/>
        </xdr:cNvSpPr>
      </xdr:nvSpPr>
      <xdr:spPr>
        <a:xfrm>
          <a:off x="1428115" y="60475495"/>
          <a:ext cx="273685" cy="480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119</xdr:row>
      <xdr:rowOff>0</xdr:rowOff>
    </xdr:from>
    <xdr:to>
      <xdr:col>2</xdr:col>
      <xdr:colOff>273685</xdr:colOff>
      <xdr:row>119</xdr:row>
      <xdr:rowOff>513715</xdr:rowOff>
    </xdr:to>
    <xdr:sp>
      <xdr:nvSpPr>
        <xdr:cNvPr id="562" name="Image1" descr="报表底图"/>
        <xdr:cNvSpPr>
          <a:spLocks noChangeAspect="1"/>
        </xdr:cNvSpPr>
      </xdr:nvSpPr>
      <xdr:spPr>
        <a:xfrm>
          <a:off x="1428115" y="60475495"/>
          <a:ext cx="27368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119</xdr:row>
      <xdr:rowOff>0</xdr:rowOff>
    </xdr:from>
    <xdr:to>
      <xdr:col>2</xdr:col>
      <xdr:colOff>273685</xdr:colOff>
      <xdr:row>119</xdr:row>
      <xdr:rowOff>513715</xdr:rowOff>
    </xdr:to>
    <xdr:sp>
      <xdr:nvSpPr>
        <xdr:cNvPr id="563" name="Image1" descr="报表底图"/>
        <xdr:cNvSpPr>
          <a:spLocks noChangeAspect="1"/>
        </xdr:cNvSpPr>
      </xdr:nvSpPr>
      <xdr:spPr>
        <a:xfrm>
          <a:off x="1428115" y="60475495"/>
          <a:ext cx="27368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119</xdr:row>
      <xdr:rowOff>0</xdr:rowOff>
    </xdr:from>
    <xdr:to>
      <xdr:col>2</xdr:col>
      <xdr:colOff>273685</xdr:colOff>
      <xdr:row>119</xdr:row>
      <xdr:rowOff>513715</xdr:rowOff>
    </xdr:to>
    <xdr:sp>
      <xdr:nvSpPr>
        <xdr:cNvPr id="564" name="Image1" descr="报表底图"/>
        <xdr:cNvSpPr>
          <a:spLocks noChangeAspect="1"/>
        </xdr:cNvSpPr>
      </xdr:nvSpPr>
      <xdr:spPr>
        <a:xfrm>
          <a:off x="1428115" y="60475495"/>
          <a:ext cx="27368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119</xdr:row>
      <xdr:rowOff>0</xdr:rowOff>
    </xdr:from>
    <xdr:to>
      <xdr:col>2</xdr:col>
      <xdr:colOff>273685</xdr:colOff>
      <xdr:row>119</xdr:row>
      <xdr:rowOff>513715</xdr:rowOff>
    </xdr:to>
    <xdr:sp>
      <xdr:nvSpPr>
        <xdr:cNvPr id="565" name="Image1" descr="报表底图"/>
        <xdr:cNvSpPr>
          <a:spLocks noChangeAspect="1"/>
        </xdr:cNvSpPr>
      </xdr:nvSpPr>
      <xdr:spPr>
        <a:xfrm>
          <a:off x="1428115" y="60475495"/>
          <a:ext cx="27368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119</xdr:row>
      <xdr:rowOff>0</xdr:rowOff>
    </xdr:from>
    <xdr:to>
      <xdr:col>2</xdr:col>
      <xdr:colOff>273685</xdr:colOff>
      <xdr:row>119</xdr:row>
      <xdr:rowOff>513715</xdr:rowOff>
    </xdr:to>
    <xdr:sp>
      <xdr:nvSpPr>
        <xdr:cNvPr id="566" name="Image1" descr="报表底图"/>
        <xdr:cNvSpPr>
          <a:spLocks noChangeAspect="1"/>
        </xdr:cNvSpPr>
      </xdr:nvSpPr>
      <xdr:spPr>
        <a:xfrm>
          <a:off x="1428115" y="60475495"/>
          <a:ext cx="27368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119</xdr:row>
      <xdr:rowOff>0</xdr:rowOff>
    </xdr:from>
    <xdr:to>
      <xdr:col>2</xdr:col>
      <xdr:colOff>273685</xdr:colOff>
      <xdr:row>119</xdr:row>
      <xdr:rowOff>513715</xdr:rowOff>
    </xdr:to>
    <xdr:sp>
      <xdr:nvSpPr>
        <xdr:cNvPr id="567" name="Image1" descr="报表底图"/>
        <xdr:cNvSpPr>
          <a:spLocks noChangeAspect="1"/>
        </xdr:cNvSpPr>
      </xdr:nvSpPr>
      <xdr:spPr>
        <a:xfrm>
          <a:off x="1428115" y="60475495"/>
          <a:ext cx="27368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119</xdr:row>
      <xdr:rowOff>0</xdr:rowOff>
    </xdr:from>
    <xdr:to>
      <xdr:col>2</xdr:col>
      <xdr:colOff>273685</xdr:colOff>
      <xdr:row>119</xdr:row>
      <xdr:rowOff>513715</xdr:rowOff>
    </xdr:to>
    <xdr:sp>
      <xdr:nvSpPr>
        <xdr:cNvPr id="568" name="Image1" descr="报表底图"/>
        <xdr:cNvSpPr>
          <a:spLocks noChangeAspect="1"/>
        </xdr:cNvSpPr>
      </xdr:nvSpPr>
      <xdr:spPr>
        <a:xfrm>
          <a:off x="1428115" y="60475495"/>
          <a:ext cx="27368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119</xdr:row>
      <xdr:rowOff>0</xdr:rowOff>
    </xdr:from>
    <xdr:to>
      <xdr:col>2</xdr:col>
      <xdr:colOff>273685</xdr:colOff>
      <xdr:row>119</xdr:row>
      <xdr:rowOff>480060</xdr:rowOff>
    </xdr:to>
    <xdr:sp>
      <xdr:nvSpPr>
        <xdr:cNvPr id="569" name="Image1" descr="报表底图"/>
        <xdr:cNvSpPr>
          <a:spLocks noChangeAspect="1"/>
        </xdr:cNvSpPr>
      </xdr:nvSpPr>
      <xdr:spPr>
        <a:xfrm>
          <a:off x="1428115" y="60475495"/>
          <a:ext cx="273685" cy="480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119</xdr:row>
      <xdr:rowOff>0</xdr:rowOff>
    </xdr:from>
    <xdr:to>
      <xdr:col>2</xdr:col>
      <xdr:colOff>273685</xdr:colOff>
      <xdr:row>119</xdr:row>
      <xdr:rowOff>480060</xdr:rowOff>
    </xdr:to>
    <xdr:sp>
      <xdr:nvSpPr>
        <xdr:cNvPr id="570" name="Image1" descr="报表底图"/>
        <xdr:cNvSpPr>
          <a:spLocks noChangeAspect="1"/>
        </xdr:cNvSpPr>
      </xdr:nvSpPr>
      <xdr:spPr>
        <a:xfrm>
          <a:off x="1428115" y="60475495"/>
          <a:ext cx="273685" cy="480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119</xdr:row>
      <xdr:rowOff>0</xdr:rowOff>
    </xdr:from>
    <xdr:to>
      <xdr:col>2</xdr:col>
      <xdr:colOff>273685</xdr:colOff>
      <xdr:row>119</xdr:row>
      <xdr:rowOff>480060</xdr:rowOff>
    </xdr:to>
    <xdr:sp>
      <xdr:nvSpPr>
        <xdr:cNvPr id="571" name="Image1" descr="报表底图"/>
        <xdr:cNvSpPr>
          <a:spLocks noChangeAspect="1"/>
        </xdr:cNvSpPr>
      </xdr:nvSpPr>
      <xdr:spPr>
        <a:xfrm>
          <a:off x="1428115" y="60475495"/>
          <a:ext cx="273685" cy="480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119</xdr:row>
      <xdr:rowOff>0</xdr:rowOff>
    </xdr:from>
    <xdr:to>
      <xdr:col>2</xdr:col>
      <xdr:colOff>273685</xdr:colOff>
      <xdr:row>119</xdr:row>
      <xdr:rowOff>480060</xdr:rowOff>
    </xdr:to>
    <xdr:sp>
      <xdr:nvSpPr>
        <xdr:cNvPr id="572" name="Image1" descr="报表底图"/>
        <xdr:cNvSpPr>
          <a:spLocks noChangeAspect="1"/>
        </xdr:cNvSpPr>
      </xdr:nvSpPr>
      <xdr:spPr>
        <a:xfrm>
          <a:off x="1428115" y="60475495"/>
          <a:ext cx="273685" cy="480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119</xdr:row>
      <xdr:rowOff>0</xdr:rowOff>
    </xdr:from>
    <xdr:to>
      <xdr:col>2</xdr:col>
      <xdr:colOff>273685</xdr:colOff>
      <xdr:row>119</xdr:row>
      <xdr:rowOff>480060</xdr:rowOff>
    </xdr:to>
    <xdr:sp>
      <xdr:nvSpPr>
        <xdr:cNvPr id="573" name="Image1" descr="报表底图"/>
        <xdr:cNvSpPr>
          <a:spLocks noChangeAspect="1"/>
        </xdr:cNvSpPr>
      </xdr:nvSpPr>
      <xdr:spPr>
        <a:xfrm>
          <a:off x="1428115" y="60475495"/>
          <a:ext cx="273685" cy="480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897</xdr:row>
      <xdr:rowOff>0</xdr:rowOff>
    </xdr:from>
    <xdr:to>
      <xdr:col>2</xdr:col>
      <xdr:colOff>274320</xdr:colOff>
      <xdr:row>898</xdr:row>
      <xdr:rowOff>52705</xdr:rowOff>
    </xdr:to>
    <xdr:sp>
      <xdr:nvSpPr>
        <xdr:cNvPr id="574" name="AutoShape 27" descr="报表底图"/>
        <xdr:cNvSpPr>
          <a:spLocks noChangeAspect="1"/>
        </xdr:cNvSpPr>
      </xdr:nvSpPr>
      <xdr:spPr>
        <a:xfrm>
          <a:off x="1428115" y="468247730"/>
          <a:ext cx="274320" cy="484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897</xdr:row>
      <xdr:rowOff>0</xdr:rowOff>
    </xdr:from>
    <xdr:to>
      <xdr:col>2</xdr:col>
      <xdr:colOff>274320</xdr:colOff>
      <xdr:row>898</xdr:row>
      <xdr:rowOff>84455</xdr:rowOff>
    </xdr:to>
    <xdr:sp>
      <xdr:nvSpPr>
        <xdr:cNvPr id="575" name="AutoShape 28" descr="报表底图"/>
        <xdr:cNvSpPr>
          <a:spLocks noChangeAspect="1"/>
        </xdr:cNvSpPr>
      </xdr:nvSpPr>
      <xdr:spPr>
        <a:xfrm>
          <a:off x="1428115" y="468247730"/>
          <a:ext cx="274320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897</xdr:row>
      <xdr:rowOff>0</xdr:rowOff>
    </xdr:from>
    <xdr:to>
      <xdr:col>2</xdr:col>
      <xdr:colOff>274320</xdr:colOff>
      <xdr:row>898</xdr:row>
      <xdr:rowOff>84455</xdr:rowOff>
    </xdr:to>
    <xdr:sp>
      <xdr:nvSpPr>
        <xdr:cNvPr id="576" name="AutoShape 29" descr="报表底图"/>
        <xdr:cNvSpPr>
          <a:spLocks noChangeAspect="1"/>
        </xdr:cNvSpPr>
      </xdr:nvSpPr>
      <xdr:spPr>
        <a:xfrm>
          <a:off x="1428115" y="468247730"/>
          <a:ext cx="274320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897</xdr:row>
      <xdr:rowOff>0</xdr:rowOff>
    </xdr:from>
    <xdr:to>
      <xdr:col>2</xdr:col>
      <xdr:colOff>274320</xdr:colOff>
      <xdr:row>898</xdr:row>
      <xdr:rowOff>84455</xdr:rowOff>
    </xdr:to>
    <xdr:sp>
      <xdr:nvSpPr>
        <xdr:cNvPr id="577" name="AutoShape 30" descr="报表底图"/>
        <xdr:cNvSpPr>
          <a:spLocks noChangeAspect="1"/>
        </xdr:cNvSpPr>
      </xdr:nvSpPr>
      <xdr:spPr>
        <a:xfrm>
          <a:off x="1428115" y="468247730"/>
          <a:ext cx="274320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897</xdr:row>
      <xdr:rowOff>0</xdr:rowOff>
    </xdr:from>
    <xdr:to>
      <xdr:col>2</xdr:col>
      <xdr:colOff>274320</xdr:colOff>
      <xdr:row>898</xdr:row>
      <xdr:rowOff>84455</xdr:rowOff>
    </xdr:to>
    <xdr:sp>
      <xdr:nvSpPr>
        <xdr:cNvPr id="578" name="AutoShape 31" descr="报表底图"/>
        <xdr:cNvSpPr>
          <a:spLocks noChangeAspect="1"/>
        </xdr:cNvSpPr>
      </xdr:nvSpPr>
      <xdr:spPr>
        <a:xfrm>
          <a:off x="1428115" y="468247730"/>
          <a:ext cx="274320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897</xdr:row>
      <xdr:rowOff>0</xdr:rowOff>
    </xdr:from>
    <xdr:to>
      <xdr:col>2</xdr:col>
      <xdr:colOff>274320</xdr:colOff>
      <xdr:row>898</xdr:row>
      <xdr:rowOff>84455</xdr:rowOff>
    </xdr:to>
    <xdr:sp>
      <xdr:nvSpPr>
        <xdr:cNvPr id="579" name="AutoShape 32" descr="报表底图"/>
        <xdr:cNvSpPr>
          <a:spLocks noChangeAspect="1"/>
        </xdr:cNvSpPr>
      </xdr:nvSpPr>
      <xdr:spPr>
        <a:xfrm>
          <a:off x="1428115" y="468247730"/>
          <a:ext cx="274320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897</xdr:row>
      <xdr:rowOff>0</xdr:rowOff>
    </xdr:from>
    <xdr:to>
      <xdr:col>2</xdr:col>
      <xdr:colOff>274320</xdr:colOff>
      <xdr:row>898</xdr:row>
      <xdr:rowOff>84455</xdr:rowOff>
    </xdr:to>
    <xdr:sp>
      <xdr:nvSpPr>
        <xdr:cNvPr id="580" name="AutoShape 33" descr="报表底图"/>
        <xdr:cNvSpPr>
          <a:spLocks noChangeAspect="1"/>
        </xdr:cNvSpPr>
      </xdr:nvSpPr>
      <xdr:spPr>
        <a:xfrm>
          <a:off x="1428115" y="468247730"/>
          <a:ext cx="274320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897</xdr:row>
      <xdr:rowOff>0</xdr:rowOff>
    </xdr:from>
    <xdr:to>
      <xdr:col>2</xdr:col>
      <xdr:colOff>274320</xdr:colOff>
      <xdr:row>898</xdr:row>
      <xdr:rowOff>84455</xdr:rowOff>
    </xdr:to>
    <xdr:sp>
      <xdr:nvSpPr>
        <xdr:cNvPr id="581" name="AutoShape 34" descr="报表底图"/>
        <xdr:cNvSpPr>
          <a:spLocks noChangeAspect="1"/>
        </xdr:cNvSpPr>
      </xdr:nvSpPr>
      <xdr:spPr>
        <a:xfrm>
          <a:off x="1428115" y="468247730"/>
          <a:ext cx="274320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897</xdr:row>
      <xdr:rowOff>0</xdr:rowOff>
    </xdr:from>
    <xdr:to>
      <xdr:col>2</xdr:col>
      <xdr:colOff>274320</xdr:colOff>
      <xdr:row>898</xdr:row>
      <xdr:rowOff>52705</xdr:rowOff>
    </xdr:to>
    <xdr:sp>
      <xdr:nvSpPr>
        <xdr:cNvPr id="582" name="AutoShape 35" descr="报表底图"/>
        <xdr:cNvSpPr>
          <a:spLocks noChangeAspect="1"/>
        </xdr:cNvSpPr>
      </xdr:nvSpPr>
      <xdr:spPr>
        <a:xfrm>
          <a:off x="1428115" y="468247730"/>
          <a:ext cx="274320" cy="484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897</xdr:row>
      <xdr:rowOff>0</xdr:rowOff>
    </xdr:from>
    <xdr:to>
      <xdr:col>2</xdr:col>
      <xdr:colOff>274320</xdr:colOff>
      <xdr:row>898</xdr:row>
      <xdr:rowOff>52705</xdr:rowOff>
    </xdr:to>
    <xdr:sp>
      <xdr:nvSpPr>
        <xdr:cNvPr id="583" name="AutoShape 36" descr="报表底图"/>
        <xdr:cNvSpPr>
          <a:spLocks noChangeAspect="1"/>
        </xdr:cNvSpPr>
      </xdr:nvSpPr>
      <xdr:spPr>
        <a:xfrm>
          <a:off x="1428115" y="468247730"/>
          <a:ext cx="274320" cy="484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897</xdr:row>
      <xdr:rowOff>0</xdr:rowOff>
    </xdr:from>
    <xdr:to>
      <xdr:col>2</xdr:col>
      <xdr:colOff>274320</xdr:colOff>
      <xdr:row>898</xdr:row>
      <xdr:rowOff>52705</xdr:rowOff>
    </xdr:to>
    <xdr:sp>
      <xdr:nvSpPr>
        <xdr:cNvPr id="584" name="AutoShape 37" descr="报表底图"/>
        <xdr:cNvSpPr>
          <a:spLocks noChangeAspect="1"/>
        </xdr:cNvSpPr>
      </xdr:nvSpPr>
      <xdr:spPr>
        <a:xfrm>
          <a:off x="1428115" y="468247730"/>
          <a:ext cx="274320" cy="484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897</xdr:row>
      <xdr:rowOff>0</xdr:rowOff>
    </xdr:from>
    <xdr:to>
      <xdr:col>2</xdr:col>
      <xdr:colOff>274320</xdr:colOff>
      <xdr:row>898</xdr:row>
      <xdr:rowOff>52705</xdr:rowOff>
    </xdr:to>
    <xdr:sp>
      <xdr:nvSpPr>
        <xdr:cNvPr id="585" name="AutoShape 38" descr="报表底图"/>
        <xdr:cNvSpPr>
          <a:spLocks noChangeAspect="1"/>
        </xdr:cNvSpPr>
      </xdr:nvSpPr>
      <xdr:spPr>
        <a:xfrm>
          <a:off x="1428115" y="468247730"/>
          <a:ext cx="274320" cy="484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897</xdr:row>
      <xdr:rowOff>0</xdr:rowOff>
    </xdr:from>
    <xdr:to>
      <xdr:col>2</xdr:col>
      <xdr:colOff>274320</xdr:colOff>
      <xdr:row>898</xdr:row>
      <xdr:rowOff>52705</xdr:rowOff>
    </xdr:to>
    <xdr:sp>
      <xdr:nvSpPr>
        <xdr:cNvPr id="586" name="AutoShape 39" descr="报表底图"/>
        <xdr:cNvSpPr>
          <a:spLocks noChangeAspect="1"/>
        </xdr:cNvSpPr>
      </xdr:nvSpPr>
      <xdr:spPr>
        <a:xfrm>
          <a:off x="1428115" y="468247730"/>
          <a:ext cx="274320" cy="484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897</xdr:row>
      <xdr:rowOff>0</xdr:rowOff>
    </xdr:from>
    <xdr:to>
      <xdr:col>2</xdr:col>
      <xdr:colOff>274320</xdr:colOff>
      <xdr:row>898</xdr:row>
      <xdr:rowOff>52705</xdr:rowOff>
    </xdr:to>
    <xdr:sp>
      <xdr:nvSpPr>
        <xdr:cNvPr id="587" name="AutoShape 40" descr="报表底图"/>
        <xdr:cNvSpPr>
          <a:spLocks noChangeAspect="1"/>
        </xdr:cNvSpPr>
      </xdr:nvSpPr>
      <xdr:spPr>
        <a:xfrm>
          <a:off x="1428115" y="468247730"/>
          <a:ext cx="274320" cy="484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897</xdr:row>
      <xdr:rowOff>0</xdr:rowOff>
    </xdr:from>
    <xdr:to>
      <xdr:col>2</xdr:col>
      <xdr:colOff>274320</xdr:colOff>
      <xdr:row>898</xdr:row>
      <xdr:rowOff>84455</xdr:rowOff>
    </xdr:to>
    <xdr:sp>
      <xdr:nvSpPr>
        <xdr:cNvPr id="588" name="AutoShape 41" descr="报表底图"/>
        <xdr:cNvSpPr>
          <a:spLocks noChangeAspect="1"/>
        </xdr:cNvSpPr>
      </xdr:nvSpPr>
      <xdr:spPr>
        <a:xfrm>
          <a:off x="1428115" y="468247730"/>
          <a:ext cx="274320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897</xdr:row>
      <xdr:rowOff>0</xdr:rowOff>
    </xdr:from>
    <xdr:to>
      <xdr:col>2</xdr:col>
      <xdr:colOff>274320</xdr:colOff>
      <xdr:row>898</xdr:row>
      <xdr:rowOff>84455</xdr:rowOff>
    </xdr:to>
    <xdr:sp>
      <xdr:nvSpPr>
        <xdr:cNvPr id="589" name="AutoShape 42" descr="报表底图"/>
        <xdr:cNvSpPr>
          <a:spLocks noChangeAspect="1"/>
        </xdr:cNvSpPr>
      </xdr:nvSpPr>
      <xdr:spPr>
        <a:xfrm>
          <a:off x="1428115" y="468247730"/>
          <a:ext cx="274320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897</xdr:row>
      <xdr:rowOff>0</xdr:rowOff>
    </xdr:from>
    <xdr:to>
      <xdr:col>2</xdr:col>
      <xdr:colOff>274320</xdr:colOff>
      <xdr:row>898</xdr:row>
      <xdr:rowOff>84455</xdr:rowOff>
    </xdr:to>
    <xdr:sp>
      <xdr:nvSpPr>
        <xdr:cNvPr id="590" name="AutoShape 43" descr="报表底图"/>
        <xdr:cNvSpPr>
          <a:spLocks noChangeAspect="1"/>
        </xdr:cNvSpPr>
      </xdr:nvSpPr>
      <xdr:spPr>
        <a:xfrm>
          <a:off x="1428115" y="468247730"/>
          <a:ext cx="274320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897</xdr:row>
      <xdr:rowOff>0</xdr:rowOff>
    </xdr:from>
    <xdr:to>
      <xdr:col>2</xdr:col>
      <xdr:colOff>274320</xdr:colOff>
      <xdr:row>898</xdr:row>
      <xdr:rowOff>84455</xdr:rowOff>
    </xdr:to>
    <xdr:sp>
      <xdr:nvSpPr>
        <xdr:cNvPr id="591" name="AutoShape 44" descr="报表底图"/>
        <xdr:cNvSpPr>
          <a:spLocks noChangeAspect="1"/>
        </xdr:cNvSpPr>
      </xdr:nvSpPr>
      <xdr:spPr>
        <a:xfrm>
          <a:off x="1428115" y="468247730"/>
          <a:ext cx="274320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897</xdr:row>
      <xdr:rowOff>0</xdr:rowOff>
    </xdr:from>
    <xdr:to>
      <xdr:col>2</xdr:col>
      <xdr:colOff>274320</xdr:colOff>
      <xdr:row>898</xdr:row>
      <xdr:rowOff>84455</xdr:rowOff>
    </xdr:to>
    <xdr:sp>
      <xdr:nvSpPr>
        <xdr:cNvPr id="592" name="AutoShape 45" descr="报表底图"/>
        <xdr:cNvSpPr>
          <a:spLocks noChangeAspect="1"/>
        </xdr:cNvSpPr>
      </xdr:nvSpPr>
      <xdr:spPr>
        <a:xfrm>
          <a:off x="1428115" y="468247730"/>
          <a:ext cx="274320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897</xdr:row>
      <xdr:rowOff>0</xdr:rowOff>
    </xdr:from>
    <xdr:to>
      <xdr:col>2</xdr:col>
      <xdr:colOff>274320</xdr:colOff>
      <xdr:row>898</xdr:row>
      <xdr:rowOff>84455</xdr:rowOff>
    </xdr:to>
    <xdr:sp>
      <xdr:nvSpPr>
        <xdr:cNvPr id="593" name="AutoShape 46" descr="报表底图"/>
        <xdr:cNvSpPr>
          <a:spLocks noChangeAspect="1"/>
        </xdr:cNvSpPr>
      </xdr:nvSpPr>
      <xdr:spPr>
        <a:xfrm>
          <a:off x="1428115" y="468247730"/>
          <a:ext cx="274320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897</xdr:row>
      <xdr:rowOff>0</xdr:rowOff>
    </xdr:from>
    <xdr:to>
      <xdr:col>2</xdr:col>
      <xdr:colOff>274320</xdr:colOff>
      <xdr:row>898</xdr:row>
      <xdr:rowOff>84455</xdr:rowOff>
    </xdr:to>
    <xdr:sp>
      <xdr:nvSpPr>
        <xdr:cNvPr id="594" name="AutoShape 47" descr="报表底图"/>
        <xdr:cNvSpPr>
          <a:spLocks noChangeAspect="1"/>
        </xdr:cNvSpPr>
      </xdr:nvSpPr>
      <xdr:spPr>
        <a:xfrm>
          <a:off x="1428115" y="468247730"/>
          <a:ext cx="274320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897</xdr:row>
      <xdr:rowOff>0</xdr:rowOff>
    </xdr:from>
    <xdr:to>
      <xdr:col>2</xdr:col>
      <xdr:colOff>274320</xdr:colOff>
      <xdr:row>898</xdr:row>
      <xdr:rowOff>52705</xdr:rowOff>
    </xdr:to>
    <xdr:sp>
      <xdr:nvSpPr>
        <xdr:cNvPr id="595" name="AutoShape 48" descr="报表底图"/>
        <xdr:cNvSpPr>
          <a:spLocks noChangeAspect="1"/>
        </xdr:cNvSpPr>
      </xdr:nvSpPr>
      <xdr:spPr>
        <a:xfrm>
          <a:off x="1428115" y="468247730"/>
          <a:ext cx="274320" cy="484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897</xdr:row>
      <xdr:rowOff>0</xdr:rowOff>
    </xdr:from>
    <xdr:to>
      <xdr:col>2</xdr:col>
      <xdr:colOff>274320</xdr:colOff>
      <xdr:row>898</xdr:row>
      <xdr:rowOff>52705</xdr:rowOff>
    </xdr:to>
    <xdr:sp>
      <xdr:nvSpPr>
        <xdr:cNvPr id="596" name="AutoShape 49" descr="报表底图"/>
        <xdr:cNvSpPr>
          <a:spLocks noChangeAspect="1"/>
        </xdr:cNvSpPr>
      </xdr:nvSpPr>
      <xdr:spPr>
        <a:xfrm>
          <a:off x="1428115" y="468247730"/>
          <a:ext cx="274320" cy="484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897</xdr:row>
      <xdr:rowOff>0</xdr:rowOff>
    </xdr:from>
    <xdr:to>
      <xdr:col>2</xdr:col>
      <xdr:colOff>274320</xdr:colOff>
      <xdr:row>898</xdr:row>
      <xdr:rowOff>52705</xdr:rowOff>
    </xdr:to>
    <xdr:sp>
      <xdr:nvSpPr>
        <xdr:cNvPr id="597" name="AutoShape 50" descr="报表底图"/>
        <xdr:cNvSpPr>
          <a:spLocks noChangeAspect="1"/>
        </xdr:cNvSpPr>
      </xdr:nvSpPr>
      <xdr:spPr>
        <a:xfrm>
          <a:off x="1428115" y="468247730"/>
          <a:ext cx="274320" cy="484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897</xdr:row>
      <xdr:rowOff>0</xdr:rowOff>
    </xdr:from>
    <xdr:to>
      <xdr:col>2</xdr:col>
      <xdr:colOff>274320</xdr:colOff>
      <xdr:row>898</xdr:row>
      <xdr:rowOff>52705</xdr:rowOff>
    </xdr:to>
    <xdr:sp>
      <xdr:nvSpPr>
        <xdr:cNvPr id="598" name="AutoShape 51" descr="报表底图"/>
        <xdr:cNvSpPr>
          <a:spLocks noChangeAspect="1"/>
        </xdr:cNvSpPr>
      </xdr:nvSpPr>
      <xdr:spPr>
        <a:xfrm>
          <a:off x="1428115" y="468247730"/>
          <a:ext cx="274320" cy="484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897</xdr:row>
      <xdr:rowOff>0</xdr:rowOff>
    </xdr:from>
    <xdr:to>
      <xdr:col>2</xdr:col>
      <xdr:colOff>274320</xdr:colOff>
      <xdr:row>898</xdr:row>
      <xdr:rowOff>52705</xdr:rowOff>
    </xdr:to>
    <xdr:sp>
      <xdr:nvSpPr>
        <xdr:cNvPr id="599" name="AutoShape 52" descr="报表底图"/>
        <xdr:cNvSpPr>
          <a:spLocks noChangeAspect="1"/>
        </xdr:cNvSpPr>
      </xdr:nvSpPr>
      <xdr:spPr>
        <a:xfrm>
          <a:off x="1428115" y="468247730"/>
          <a:ext cx="274320" cy="484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897</xdr:row>
      <xdr:rowOff>0</xdr:rowOff>
    </xdr:from>
    <xdr:to>
      <xdr:col>2</xdr:col>
      <xdr:colOff>274320</xdr:colOff>
      <xdr:row>898</xdr:row>
      <xdr:rowOff>52705</xdr:rowOff>
    </xdr:to>
    <xdr:sp>
      <xdr:nvSpPr>
        <xdr:cNvPr id="600" name="Image1" descr="报表底图"/>
        <xdr:cNvSpPr>
          <a:spLocks noChangeAspect="1"/>
        </xdr:cNvSpPr>
      </xdr:nvSpPr>
      <xdr:spPr>
        <a:xfrm>
          <a:off x="1428115" y="468247730"/>
          <a:ext cx="274320" cy="484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897</xdr:row>
      <xdr:rowOff>0</xdr:rowOff>
    </xdr:from>
    <xdr:to>
      <xdr:col>2</xdr:col>
      <xdr:colOff>274320</xdr:colOff>
      <xdr:row>898</xdr:row>
      <xdr:rowOff>84455</xdr:rowOff>
    </xdr:to>
    <xdr:sp>
      <xdr:nvSpPr>
        <xdr:cNvPr id="601" name="Image1" descr="报表底图"/>
        <xdr:cNvSpPr>
          <a:spLocks noChangeAspect="1"/>
        </xdr:cNvSpPr>
      </xdr:nvSpPr>
      <xdr:spPr>
        <a:xfrm>
          <a:off x="1428115" y="468247730"/>
          <a:ext cx="274320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897</xdr:row>
      <xdr:rowOff>0</xdr:rowOff>
    </xdr:from>
    <xdr:to>
      <xdr:col>2</xdr:col>
      <xdr:colOff>274320</xdr:colOff>
      <xdr:row>898</xdr:row>
      <xdr:rowOff>84455</xdr:rowOff>
    </xdr:to>
    <xdr:sp>
      <xdr:nvSpPr>
        <xdr:cNvPr id="602" name="Image1" descr="报表底图"/>
        <xdr:cNvSpPr>
          <a:spLocks noChangeAspect="1"/>
        </xdr:cNvSpPr>
      </xdr:nvSpPr>
      <xdr:spPr>
        <a:xfrm>
          <a:off x="1428115" y="468247730"/>
          <a:ext cx="274320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897</xdr:row>
      <xdr:rowOff>0</xdr:rowOff>
    </xdr:from>
    <xdr:to>
      <xdr:col>2</xdr:col>
      <xdr:colOff>274320</xdr:colOff>
      <xdr:row>898</xdr:row>
      <xdr:rowOff>84455</xdr:rowOff>
    </xdr:to>
    <xdr:sp>
      <xdr:nvSpPr>
        <xdr:cNvPr id="603" name="Image1" descr="报表底图"/>
        <xdr:cNvSpPr>
          <a:spLocks noChangeAspect="1"/>
        </xdr:cNvSpPr>
      </xdr:nvSpPr>
      <xdr:spPr>
        <a:xfrm>
          <a:off x="1428115" y="468247730"/>
          <a:ext cx="274320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897</xdr:row>
      <xdr:rowOff>0</xdr:rowOff>
    </xdr:from>
    <xdr:to>
      <xdr:col>2</xdr:col>
      <xdr:colOff>274320</xdr:colOff>
      <xdr:row>898</xdr:row>
      <xdr:rowOff>84455</xdr:rowOff>
    </xdr:to>
    <xdr:sp>
      <xdr:nvSpPr>
        <xdr:cNvPr id="604" name="Image1" descr="报表底图"/>
        <xdr:cNvSpPr>
          <a:spLocks noChangeAspect="1"/>
        </xdr:cNvSpPr>
      </xdr:nvSpPr>
      <xdr:spPr>
        <a:xfrm>
          <a:off x="1428115" y="468247730"/>
          <a:ext cx="274320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897</xdr:row>
      <xdr:rowOff>0</xdr:rowOff>
    </xdr:from>
    <xdr:to>
      <xdr:col>2</xdr:col>
      <xdr:colOff>274320</xdr:colOff>
      <xdr:row>898</xdr:row>
      <xdr:rowOff>84455</xdr:rowOff>
    </xdr:to>
    <xdr:sp>
      <xdr:nvSpPr>
        <xdr:cNvPr id="605" name="Image1" descr="报表底图"/>
        <xdr:cNvSpPr>
          <a:spLocks noChangeAspect="1"/>
        </xdr:cNvSpPr>
      </xdr:nvSpPr>
      <xdr:spPr>
        <a:xfrm>
          <a:off x="1428115" y="468247730"/>
          <a:ext cx="274320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897</xdr:row>
      <xdr:rowOff>0</xdr:rowOff>
    </xdr:from>
    <xdr:to>
      <xdr:col>2</xdr:col>
      <xdr:colOff>274320</xdr:colOff>
      <xdr:row>898</xdr:row>
      <xdr:rowOff>84455</xdr:rowOff>
    </xdr:to>
    <xdr:sp>
      <xdr:nvSpPr>
        <xdr:cNvPr id="606" name="Image1" descr="报表底图"/>
        <xdr:cNvSpPr>
          <a:spLocks noChangeAspect="1"/>
        </xdr:cNvSpPr>
      </xdr:nvSpPr>
      <xdr:spPr>
        <a:xfrm>
          <a:off x="1428115" y="468247730"/>
          <a:ext cx="274320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897</xdr:row>
      <xdr:rowOff>0</xdr:rowOff>
    </xdr:from>
    <xdr:to>
      <xdr:col>2</xdr:col>
      <xdr:colOff>274320</xdr:colOff>
      <xdr:row>898</xdr:row>
      <xdr:rowOff>84455</xdr:rowOff>
    </xdr:to>
    <xdr:sp>
      <xdr:nvSpPr>
        <xdr:cNvPr id="607" name="Image1" descr="报表底图"/>
        <xdr:cNvSpPr>
          <a:spLocks noChangeAspect="1"/>
        </xdr:cNvSpPr>
      </xdr:nvSpPr>
      <xdr:spPr>
        <a:xfrm>
          <a:off x="1428115" y="468247730"/>
          <a:ext cx="274320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897</xdr:row>
      <xdr:rowOff>0</xdr:rowOff>
    </xdr:from>
    <xdr:to>
      <xdr:col>2</xdr:col>
      <xdr:colOff>274320</xdr:colOff>
      <xdr:row>898</xdr:row>
      <xdr:rowOff>52705</xdr:rowOff>
    </xdr:to>
    <xdr:sp>
      <xdr:nvSpPr>
        <xdr:cNvPr id="608" name="Image1" descr="报表底图"/>
        <xdr:cNvSpPr>
          <a:spLocks noChangeAspect="1"/>
        </xdr:cNvSpPr>
      </xdr:nvSpPr>
      <xdr:spPr>
        <a:xfrm>
          <a:off x="1428115" y="468247730"/>
          <a:ext cx="274320" cy="484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897</xdr:row>
      <xdr:rowOff>0</xdr:rowOff>
    </xdr:from>
    <xdr:to>
      <xdr:col>2</xdr:col>
      <xdr:colOff>274320</xdr:colOff>
      <xdr:row>898</xdr:row>
      <xdr:rowOff>52705</xdr:rowOff>
    </xdr:to>
    <xdr:sp>
      <xdr:nvSpPr>
        <xdr:cNvPr id="609" name="Image1" descr="报表底图"/>
        <xdr:cNvSpPr>
          <a:spLocks noChangeAspect="1"/>
        </xdr:cNvSpPr>
      </xdr:nvSpPr>
      <xdr:spPr>
        <a:xfrm>
          <a:off x="1428115" y="468247730"/>
          <a:ext cx="274320" cy="484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897</xdr:row>
      <xdr:rowOff>0</xdr:rowOff>
    </xdr:from>
    <xdr:to>
      <xdr:col>2</xdr:col>
      <xdr:colOff>274320</xdr:colOff>
      <xdr:row>898</xdr:row>
      <xdr:rowOff>52705</xdr:rowOff>
    </xdr:to>
    <xdr:sp>
      <xdr:nvSpPr>
        <xdr:cNvPr id="610" name="Image1" descr="报表底图"/>
        <xdr:cNvSpPr>
          <a:spLocks noChangeAspect="1"/>
        </xdr:cNvSpPr>
      </xdr:nvSpPr>
      <xdr:spPr>
        <a:xfrm>
          <a:off x="1428115" y="468247730"/>
          <a:ext cx="274320" cy="484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897</xdr:row>
      <xdr:rowOff>0</xdr:rowOff>
    </xdr:from>
    <xdr:to>
      <xdr:col>2</xdr:col>
      <xdr:colOff>274320</xdr:colOff>
      <xdr:row>898</xdr:row>
      <xdr:rowOff>52705</xdr:rowOff>
    </xdr:to>
    <xdr:sp>
      <xdr:nvSpPr>
        <xdr:cNvPr id="611" name="Image1" descr="报表底图"/>
        <xdr:cNvSpPr>
          <a:spLocks noChangeAspect="1"/>
        </xdr:cNvSpPr>
      </xdr:nvSpPr>
      <xdr:spPr>
        <a:xfrm>
          <a:off x="1428115" y="468247730"/>
          <a:ext cx="274320" cy="484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897</xdr:row>
      <xdr:rowOff>0</xdr:rowOff>
    </xdr:from>
    <xdr:to>
      <xdr:col>2</xdr:col>
      <xdr:colOff>274320</xdr:colOff>
      <xdr:row>898</xdr:row>
      <xdr:rowOff>52705</xdr:rowOff>
    </xdr:to>
    <xdr:sp>
      <xdr:nvSpPr>
        <xdr:cNvPr id="612" name="Image1" descr="报表底图"/>
        <xdr:cNvSpPr>
          <a:spLocks noChangeAspect="1"/>
        </xdr:cNvSpPr>
      </xdr:nvSpPr>
      <xdr:spPr>
        <a:xfrm>
          <a:off x="1428115" y="468247730"/>
          <a:ext cx="274320" cy="484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897</xdr:row>
      <xdr:rowOff>0</xdr:rowOff>
    </xdr:from>
    <xdr:to>
      <xdr:col>2</xdr:col>
      <xdr:colOff>274320</xdr:colOff>
      <xdr:row>898</xdr:row>
      <xdr:rowOff>52705</xdr:rowOff>
    </xdr:to>
    <xdr:sp>
      <xdr:nvSpPr>
        <xdr:cNvPr id="613" name="Image1" descr="报表底图"/>
        <xdr:cNvSpPr>
          <a:spLocks noChangeAspect="1"/>
        </xdr:cNvSpPr>
      </xdr:nvSpPr>
      <xdr:spPr>
        <a:xfrm>
          <a:off x="1428115" y="468247730"/>
          <a:ext cx="274320" cy="484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897</xdr:row>
      <xdr:rowOff>0</xdr:rowOff>
    </xdr:from>
    <xdr:to>
      <xdr:col>2</xdr:col>
      <xdr:colOff>274320</xdr:colOff>
      <xdr:row>898</xdr:row>
      <xdr:rowOff>84455</xdr:rowOff>
    </xdr:to>
    <xdr:sp>
      <xdr:nvSpPr>
        <xdr:cNvPr id="614" name="Image1" descr="报表底图"/>
        <xdr:cNvSpPr>
          <a:spLocks noChangeAspect="1"/>
        </xdr:cNvSpPr>
      </xdr:nvSpPr>
      <xdr:spPr>
        <a:xfrm>
          <a:off x="1428115" y="468247730"/>
          <a:ext cx="274320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897</xdr:row>
      <xdr:rowOff>0</xdr:rowOff>
    </xdr:from>
    <xdr:to>
      <xdr:col>2</xdr:col>
      <xdr:colOff>274320</xdr:colOff>
      <xdr:row>898</xdr:row>
      <xdr:rowOff>84455</xdr:rowOff>
    </xdr:to>
    <xdr:sp>
      <xdr:nvSpPr>
        <xdr:cNvPr id="615" name="Image1" descr="报表底图"/>
        <xdr:cNvSpPr>
          <a:spLocks noChangeAspect="1"/>
        </xdr:cNvSpPr>
      </xdr:nvSpPr>
      <xdr:spPr>
        <a:xfrm>
          <a:off x="1428115" y="468247730"/>
          <a:ext cx="274320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897</xdr:row>
      <xdr:rowOff>0</xdr:rowOff>
    </xdr:from>
    <xdr:to>
      <xdr:col>2</xdr:col>
      <xdr:colOff>274320</xdr:colOff>
      <xdr:row>898</xdr:row>
      <xdr:rowOff>84455</xdr:rowOff>
    </xdr:to>
    <xdr:sp>
      <xdr:nvSpPr>
        <xdr:cNvPr id="616" name="Image1" descr="报表底图"/>
        <xdr:cNvSpPr>
          <a:spLocks noChangeAspect="1"/>
        </xdr:cNvSpPr>
      </xdr:nvSpPr>
      <xdr:spPr>
        <a:xfrm>
          <a:off x="1428115" y="468247730"/>
          <a:ext cx="274320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897</xdr:row>
      <xdr:rowOff>0</xdr:rowOff>
    </xdr:from>
    <xdr:to>
      <xdr:col>2</xdr:col>
      <xdr:colOff>274320</xdr:colOff>
      <xdr:row>898</xdr:row>
      <xdr:rowOff>84455</xdr:rowOff>
    </xdr:to>
    <xdr:sp>
      <xdr:nvSpPr>
        <xdr:cNvPr id="617" name="Image1" descr="报表底图"/>
        <xdr:cNvSpPr>
          <a:spLocks noChangeAspect="1"/>
        </xdr:cNvSpPr>
      </xdr:nvSpPr>
      <xdr:spPr>
        <a:xfrm>
          <a:off x="1428115" y="468247730"/>
          <a:ext cx="274320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897</xdr:row>
      <xdr:rowOff>0</xdr:rowOff>
    </xdr:from>
    <xdr:to>
      <xdr:col>2</xdr:col>
      <xdr:colOff>274320</xdr:colOff>
      <xdr:row>898</xdr:row>
      <xdr:rowOff>84455</xdr:rowOff>
    </xdr:to>
    <xdr:sp>
      <xdr:nvSpPr>
        <xdr:cNvPr id="618" name="Image1" descr="报表底图"/>
        <xdr:cNvSpPr>
          <a:spLocks noChangeAspect="1"/>
        </xdr:cNvSpPr>
      </xdr:nvSpPr>
      <xdr:spPr>
        <a:xfrm>
          <a:off x="1428115" y="468247730"/>
          <a:ext cx="274320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897</xdr:row>
      <xdr:rowOff>0</xdr:rowOff>
    </xdr:from>
    <xdr:to>
      <xdr:col>2</xdr:col>
      <xdr:colOff>274320</xdr:colOff>
      <xdr:row>898</xdr:row>
      <xdr:rowOff>84455</xdr:rowOff>
    </xdr:to>
    <xdr:sp>
      <xdr:nvSpPr>
        <xdr:cNvPr id="619" name="Image1" descr="报表底图"/>
        <xdr:cNvSpPr>
          <a:spLocks noChangeAspect="1"/>
        </xdr:cNvSpPr>
      </xdr:nvSpPr>
      <xdr:spPr>
        <a:xfrm>
          <a:off x="1428115" y="468247730"/>
          <a:ext cx="274320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897</xdr:row>
      <xdr:rowOff>0</xdr:rowOff>
    </xdr:from>
    <xdr:to>
      <xdr:col>2</xdr:col>
      <xdr:colOff>274320</xdr:colOff>
      <xdr:row>898</xdr:row>
      <xdr:rowOff>84455</xdr:rowOff>
    </xdr:to>
    <xdr:sp>
      <xdr:nvSpPr>
        <xdr:cNvPr id="620" name="Image1" descr="报表底图"/>
        <xdr:cNvSpPr>
          <a:spLocks noChangeAspect="1"/>
        </xdr:cNvSpPr>
      </xdr:nvSpPr>
      <xdr:spPr>
        <a:xfrm>
          <a:off x="1428115" y="468247730"/>
          <a:ext cx="274320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897</xdr:row>
      <xdr:rowOff>0</xdr:rowOff>
    </xdr:from>
    <xdr:to>
      <xdr:col>2</xdr:col>
      <xdr:colOff>274320</xdr:colOff>
      <xdr:row>898</xdr:row>
      <xdr:rowOff>52705</xdr:rowOff>
    </xdr:to>
    <xdr:sp>
      <xdr:nvSpPr>
        <xdr:cNvPr id="621" name="Image1" descr="报表底图"/>
        <xdr:cNvSpPr>
          <a:spLocks noChangeAspect="1"/>
        </xdr:cNvSpPr>
      </xdr:nvSpPr>
      <xdr:spPr>
        <a:xfrm>
          <a:off x="1428115" y="468247730"/>
          <a:ext cx="274320" cy="484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897</xdr:row>
      <xdr:rowOff>0</xdr:rowOff>
    </xdr:from>
    <xdr:to>
      <xdr:col>2</xdr:col>
      <xdr:colOff>274320</xdr:colOff>
      <xdr:row>898</xdr:row>
      <xdr:rowOff>52705</xdr:rowOff>
    </xdr:to>
    <xdr:sp>
      <xdr:nvSpPr>
        <xdr:cNvPr id="622" name="Image1" descr="报表底图"/>
        <xdr:cNvSpPr>
          <a:spLocks noChangeAspect="1"/>
        </xdr:cNvSpPr>
      </xdr:nvSpPr>
      <xdr:spPr>
        <a:xfrm>
          <a:off x="1428115" y="468247730"/>
          <a:ext cx="274320" cy="484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897</xdr:row>
      <xdr:rowOff>0</xdr:rowOff>
    </xdr:from>
    <xdr:to>
      <xdr:col>2</xdr:col>
      <xdr:colOff>274320</xdr:colOff>
      <xdr:row>898</xdr:row>
      <xdr:rowOff>52705</xdr:rowOff>
    </xdr:to>
    <xdr:sp>
      <xdr:nvSpPr>
        <xdr:cNvPr id="623" name="Image1" descr="报表底图"/>
        <xdr:cNvSpPr>
          <a:spLocks noChangeAspect="1"/>
        </xdr:cNvSpPr>
      </xdr:nvSpPr>
      <xdr:spPr>
        <a:xfrm>
          <a:off x="1428115" y="468247730"/>
          <a:ext cx="274320" cy="484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897</xdr:row>
      <xdr:rowOff>0</xdr:rowOff>
    </xdr:from>
    <xdr:to>
      <xdr:col>2</xdr:col>
      <xdr:colOff>274320</xdr:colOff>
      <xdr:row>898</xdr:row>
      <xdr:rowOff>52705</xdr:rowOff>
    </xdr:to>
    <xdr:sp>
      <xdr:nvSpPr>
        <xdr:cNvPr id="624" name="Image1" descr="报表底图"/>
        <xdr:cNvSpPr>
          <a:spLocks noChangeAspect="1"/>
        </xdr:cNvSpPr>
      </xdr:nvSpPr>
      <xdr:spPr>
        <a:xfrm>
          <a:off x="1428115" y="468247730"/>
          <a:ext cx="274320" cy="484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897</xdr:row>
      <xdr:rowOff>0</xdr:rowOff>
    </xdr:from>
    <xdr:to>
      <xdr:col>2</xdr:col>
      <xdr:colOff>274320</xdr:colOff>
      <xdr:row>898</xdr:row>
      <xdr:rowOff>52705</xdr:rowOff>
    </xdr:to>
    <xdr:sp>
      <xdr:nvSpPr>
        <xdr:cNvPr id="625" name="Image1" descr="报表底图"/>
        <xdr:cNvSpPr>
          <a:spLocks noChangeAspect="1"/>
        </xdr:cNvSpPr>
      </xdr:nvSpPr>
      <xdr:spPr>
        <a:xfrm>
          <a:off x="1428115" y="468247730"/>
          <a:ext cx="274320" cy="484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737</xdr:row>
      <xdr:rowOff>0</xdr:rowOff>
    </xdr:from>
    <xdr:to>
      <xdr:col>2</xdr:col>
      <xdr:colOff>273050</xdr:colOff>
      <xdr:row>738</xdr:row>
      <xdr:rowOff>143510</xdr:rowOff>
    </xdr:to>
    <xdr:sp>
      <xdr:nvSpPr>
        <xdr:cNvPr id="626" name="AutoShape 27" descr="报表底图"/>
        <xdr:cNvSpPr>
          <a:spLocks noChangeAspect="1"/>
        </xdr:cNvSpPr>
      </xdr:nvSpPr>
      <xdr:spPr>
        <a:xfrm>
          <a:off x="1428115" y="403109430"/>
          <a:ext cx="273050" cy="486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737</xdr:row>
      <xdr:rowOff>0</xdr:rowOff>
    </xdr:from>
    <xdr:to>
      <xdr:col>2</xdr:col>
      <xdr:colOff>273050</xdr:colOff>
      <xdr:row>738</xdr:row>
      <xdr:rowOff>166370</xdr:rowOff>
    </xdr:to>
    <xdr:sp>
      <xdr:nvSpPr>
        <xdr:cNvPr id="627" name="AutoShape 28" descr="报表底图"/>
        <xdr:cNvSpPr>
          <a:spLocks noChangeAspect="1"/>
        </xdr:cNvSpPr>
      </xdr:nvSpPr>
      <xdr:spPr>
        <a:xfrm>
          <a:off x="1428115" y="403109430"/>
          <a:ext cx="273050" cy="509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737</xdr:row>
      <xdr:rowOff>0</xdr:rowOff>
    </xdr:from>
    <xdr:to>
      <xdr:col>2</xdr:col>
      <xdr:colOff>273050</xdr:colOff>
      <xdr:row>738</xdr:row>
      <xdr:rowOff>166370</xdr:rowOff>
    </xdr:to>
    <xdr:sp>
      <xdr:nvSpPr>
        <xdr:cNvPr id="628" name="AutoShape 29" descr="报表底图"/>
        <xdr:cNvSpPr>
          <a:spLocks noChangeAspect="1"/>
        </xdr:cNvSpPr>
      </xdr:nvSpPr>
      <xdr:spPr>
        <a:xfrm>
          <a:off x="1428115" y="403109430"/>
          <a:ext cx="273050" cy="509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737</xdr:row>
      <xdr:rowOff>0</xdr:rowOff>
    </xdr:from>
    <xdr:to>
      <xdr:col>2</xdr:col>
      <xdr:colOff>273050</xdr:colOff>
      <xdr:row>738</xdr:row>
      <xdr:rowOff>166370</xdr:rowOff>
    </xdr:to>
    <xdr:sp>
      <xdr:nvSpPr>
        <xdr:cNvPr id="629" name="AutoShape 30" descr="报表底图"/>
        <xdr:cNvSpPr>
          <a:spLocks noChangeAspect="1"/>
        </xdr:cNvSpPr>
      </xdr:nvSpPr>
      <xdr:spPr>
        <a:xfrm>
          <a:off x="1428115" y="403109430"/>
          <a:ext cx="273050" cy="509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737</xdr:row>
      <xdr:rowOff>0</xdr:rowOff>
    </xdr:from>
    <xdr:to>
      <xdr:col>2</xdr:col>
      <xdr:colOff>273050</xdr:colOff>
      <xdr:row>738</xdr:row>
      <xdr:rowOff>166370</xdr:rowOff>
    </xdr:to>
    <xdr:sp>
      <xdr:nvSpPr>
        <xdr:cNvPr id="630" name="AutoShape 31" descr="报表底图"/>
        <xdr:cNvSpPr>
          <a:spLocks noChangeAspect="1"/>
        </xdr:cNvSpPr>
      </xdr:nvSpPr>
      <xdr:spPr>
        <a:xfrm>
          <a:off x="1428115" y="403109430"/>
          <a:ext cx="273050" cy="509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737</xdr:row>
      <xdr:rowOff>0</xdr:rowOff>
    </xdr:from>
    <xdr:to>
      <xdr:col>2</xdr:col>
      <xdr:colOff>273050</xdr:colOff>
      <xdr:row>738</xdr:row>
      <xdr:rowOff>166370</xdr:rowOff>
    </xdr:to>
    <xdr:sp>
      <xdr:nvSpPr>
        <xdr:cNvPr id="631" name="AutoShape 32" descr="报表底图"/>
        <xdr:cNvSpPr>
          <a:spLocks noChangeAspect="1"/>
        </xdr:cNvSpPr>
      </xdr:nvSpPr>
      <xdr:spPr>
        <a:xfrm>
          <a:off x="1428115" y="403109430"/>
          <a:ext cx="273050" cy="509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737</xdr:row>
      <xdr:rowOff>0</xdr:rowOff>
    </xdr:from>
    <xdr:to>
      <xdr:col>2</xdr:col>
      <xdr:colOff>273050</xdr:colOff>
      <xdr:row>738</xdr:row>
      <xdr:rowOff>166370</xdr:rowOff>
    </xdr:to>
    <xdr:sp>
      <xdr:nvSpPr>
        <xdr:cNvPr id="632" name="AutoShape 33" descr="报表底图"/>
        <xdr:cNvSpPr>
          <a:spLocks noChangeAspect="1"/>
        </xdr:cNvSpPr>
      </xdr:nvSpPr>
      <xdr:spPr>
        <a:xfrm>
          <a:off x="1428115" y="403109430"/>
          <a:ext cx="273050" cy="509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737</xdr:row>
      <xdr:rowOff>0</xdr:rowOff>
    </xdr:from>
    <xdr:to>
      <xdr:col>2</xdr:col>
      <xdr:colOff>273050</xdr:colOff>
      <xdr:row>738</xdr:row>
      <xdr:rowOff>166370</xdr:rowOff>
    </xdr:to>
    <xdr:sp>
      <xdr:nvSpPr>
        <xdr:cNvPr id="633" name="AutoShape 34" descr="报表底图"/>
        <xdr:cNvSpPr>
          <a:spLocks noChangeAspect="1"/>
        </xdr:cNvSpPr>
      </xdr:nvSpPr>
      <xdr:spPr>
        <a:xfrm>
          <a:off x="1428115" y="403109430"/>
          <a:ext cx="273050" cy="509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737</xdr:row>
      <xdr:rowOff>0</xdr:rowOff>
    </xdr:from>
    <xdr:to>
      <xdr:col>2</xdr:col>
      <xdr:colOff>273050</xdr:colOff>
      <xdr:row>738</xdr:row>
      <xdr:rowOff>143510</xdr:rowOff>
    </xdr:to>
    <xdr:sp>
      <xdr:nvSpPr>
        <xdr:cNvPr id="634" name="AutoShape 35" descr="报表底图"/>
        <xdr:cNvSpPr>
          <a:spLocks noChangeAspect="1"/>
        </xdr:cNvSpPr>
      </xdr:nvSpPr>
      <xdr:spPr>
        <a:xfrm>
          <a:off x="1428115" y="403109430"/>
          <a:ext cx="273050" cy="486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737</xdr:row>
      <xdr:rowOff>0</xdr:rowOff>
    </xdr:from>
    <xdr:to>
      <xdr:col>2</xdr:col>
      <xdr:colOff>273050</xdr:colOff>
      <xdr:row>738</xdr:row>
      <xdr:rowOff>143510</xdr:rowOff>
    </xdr:to>
    <xdr:sp>
      <xdr:nvSpPr>
        <xdr:cNvPr id="635" name="AutoShape 36" descr="报表底图"/>
        <xdr:cNvSpPr>
          <a:spLocks noChangeAspect="1"/>
        </xdr:cNvSpPr>
      </xdr:nvSpPr>
      <xdr:spPr>
        <a:xfrm>
          <a:off x="1428115" y="403109430"/>
          <a:ext cx="273050" cy="486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737</xdr:row>
      <xdr:rowOff>0</xdr:rowOff>
    </xdr:from>
    <xdr:to>
      <xdr:col>2</xdr:col>
      <xdr:colOff>273050</xdr:colOff>
      <xdr:row>738</xdr:row>
      <xdr:rowOff>143510</xdr:rowOff>
    </xdr:to>
    <xdr:sp>
      <xdr:nvSpPr>
        <xdr:cNvPr id="636" name="AutoShape 37" descr="报表底图"/>
        <xdr:cNvSpPr>
          <a:spLocks noChangeAspect="1"/>
        </xdr:cNvSpPr>
      </xdr:nvSpPr>
      <xdr:spPr>
        <a:xfrm>
          <a:off x="1428115" y="403109430"/>
          <a:ext cx="273050" cy="486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737</xdr:row>
      <xdr:rowOff>0</xdr:rowOff>
    </xdr:from>
    <xdr:to>
      <xdr:col>2</xdr:col>
      <xdr:colOff>273050</xdr:colOff>
      <xdr:row>738</xdr:row>
      <xdr:rowOff>143510</xdr:rowOff>
    </xdr:to>
    <xdr:sp>
      <xdr:nvSpPr>
        <xdr:cNvPr id="637" name="AutoShape 38" descr="报表底图"/>
        <xdr:cNvSpPr>
          <a:spLocks noChangeAspect="1"/>
        </xdr:cNvSpPr>
      </xdr:nvSpPr>
      <xdr:spPr>
        <a:xfrm>
          <a:off x="1428115" y="403109430"/>
          <a:ext cx="273050" cy="486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737</xdr:row>
      <xdr:rowOff>0</xdr:rowOff>
    </xdr:from>
    <xdr:to>
      <xdr:col>2</xdr:col>
      <xdr:colOff>273050</xdr:colOff>
      <xdr:row>738</xdr:row>
      <xdr:rowOff>143510</xdr:rowOff>
    </xdr:to>
    <xdr:sp>
      <xdr:nvSpPr>
        <xdr:cNvPr id="638" name="AutoShape 39" descr="报表底图"/>
        <xdr:cNvSpPr>
          <a:spLocks noChangeAspect="1"/>
        </xdr:cNvSpPr>
      </xdr:nvSpPr>
      <xdr:spPr>
        <a:xfrm>
          <a:off x="1428115" y="403109430"/>
          <a:ext cx="273050" cy="486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737</xdr:row>
      <xdr:rowOff>0</xdr:rowOff>
    </xdr:from>
    <xdr:to>
      <xdr:col>2</xdr:col>
      <xdr:colOff>273050</xdr:colOff>
      <xdr:row>738</xdr:row>
      <xdr:rowOff>143510</xdr:rowOff>
    </xdr:to>
    <xdr:sp>
      <xdr:nvSpPr>
        <xdr:cNvPr id="639" name="AutoShape 40" descr="报表底图"/>
        <xdr:cNvSpPr>
          <a:spLocks noChangeAspect="1"/>
        </xdr:cNvSpPr>
      </xdr:nvSpPr>
      <xdr:spPr>
        <a:xfrm>
          <a:off x="1428115" y="403109430"/>
          <a:ext cx="273050" cy="486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737</xdr:row>
      <xdr:rowOff>0</xdr:rowOff>
    </xdr:from>
    <xdr:to>
      <xdr:col>2</xdr:col>
      <xdr:colOff>273050</xdr:colOff>
      <xdr:row>738</xdr:row>
      <xdr:rowOff>166370</xdr:rowOff>
    </xdr:to>
    <xdr:sp>
      <xdr:nvSpPr>
        <xdr:cNvPr id="640" name="AutoShape 41" descr="报表底图"/>
        <xdr:cNvSpPr>
          <a:spLocks noChangeAspect="1"/>
        </xdr:cNvSpPr>
      </xdr:nvSpPr>
      <xdr:spPr>
        <a:xfrm>
          <a:off x="1428115" y="403109430"/>
          <a:ext cx="273050" cy="509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737</xdr:row>
      <xdr:rowOff>0</xdr:rowOff>
    </xdr:from>
    <xdr:to>
      <xdr:col>2</xdr:col>
      <xdr:colOff>273050</xdr:colOff>
      <xdr:row>738</xdr:row>
      <xdr:rowOff>166370</xdr:rowOff>
    </xdr:to>
    <xdr:sp>
      <xdr:nvSpPr>
        <xdr:cNvPr id="641" name="AutoShape 42" descr="报表底图"/>
        <xdr:cNvSpPr>
          <a:spLocks noChangeAspect="1"/>
        </xdr:cNvSpPr>
      </xdr:nvSpPr>
      <xdr:spPr>
        <a:xfrm>
          <a:off x="1428115" y="403109430"/>
          <a:ext cx="273050" cy="509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737</xdr:row>
      <xdr:rowOff>0</xdr:rowOff>
    </xdr:from>
    <xdr:to>
      <xdr:col>2</xdr:col>
      <xdr:colOff>273050</xdr:colOff>
      <xdr:row>738</xdr:row>
      <xdr:rowOff>166370</xdr:rowOff>
    </xdr:to>
    <xdr:sp>
      <xdr:nvSpPr>
        <xdr:cNvPr id="642" name="AutoShape 43" descr="报表底图"/>
        <xdr:cNvSpPr>
          <a:spLocks noChangeAspect="1"/>
        </xdr:cNvSpPr>
      </xdr:nvSpPr>
      <xdr:spPr>
        <a:xfrm>
          <a:off x="1428115" y="403109430"/>
          <a:ext cx="273050" cy="509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737</xdr:row>
      <xdr:rowOff>0</xdr:rowOff>
    </xdr:from>
    <xdr:to>
      <xdr:col>2</xdr:col>
      <xdr:colOff>273050</xdr:colOff>
      <xdr:row>738</xdr:row>
      <xdr:rowOff>166370</xdr:rowOff>
    </xdr:to>
    <xdr:sp>
      <xdr:nvSpPr>
        <xdr:cNvPr id="643" name="AutoShape 44" descr="报表底图"/>
        <xdr:cNvSpPr>
          <a:spLocks noChangeAspect="1"/>
        </xdr:cNvSpPr>
      </xdr:nvSpPr>
      <xdr:spPr>
        <a:xfrm>
          <a:off x="1428115" y="403109430"/>
          <a:ext cx="273050" cy="509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737</xdr:row>
      <xdr:rowOff>0</xdr:rowOff>
    </xdr:from>
    <xdr:to>
      <xdr:col>2</xdr:col>
      <xdr:colOff>273050</xdr:colOff>
      <xdr:row>738</xdr:row>
      <xdr:rowOff>166370</xdr:rowOff>
    </xdr:to>
    <xdr:sp>
      <xdr:nvSpPr>
        <xdr:cNvPr id="644" name="AutoShape 45" descr="报表底图"/>
        <xdr:cNvSpPr>
          <a:spLocks noChangeAspect="1"/>
        </xdr:cNvSpPr>
      </xdr:nvSpPr>
      <xdr:spPr>
        <a:xfrm>
          <a:off x="1428115" y="403109430"/>
          <a:ext cx="273050" cy="509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737</xdr:row>
      <xdr:rowOff>0</xdr:rowOff>
    </xdr:from>
    <xdr:to>
      <xdr:col>2</xdr:col>
      <xdr:colOff>273050</xdr:colOff>
      <xdr:row>738</xdr:row>
      <xdr:rowOff>166370</xdr:rowOff>
    </xdr:to>
    <xdr:sp>
      <xdr:nvSpPr>
        <xdr:cNvPr id="645" name="AutoShape 46" descr="报表底图"/>
        <xdr:cNvSpPr>
          <a:spLocks noChangeAspect="1"/>
        </xdr:cNvSpPr>
      </xdr:nvSpPr>
      <xdr:spPr>
        <a:xfrm>
          <a:off x="1428115" y="403109430"/>
          <a:ext cx="273050" cy="509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737</xdr:row>
      <xdr:rowOff>0</xdr:rowOff>
    </xdr:from>
    <xdr:to>
      <xdr:col>2</xdr:col>
      <xdr:colOff>273050</xdr:colOff>
      <xdr:row>738</xdr:row>
      <xdr:rowOff>166370</xdr:rowOff>
    </xdr:to>
    <xdr:sp>
      <xdr:nvSpPr>
        <xdr:cNvPr id="646" name="AutoShape 47" descr="报表底图"/>
        <xdr:cNvSpPr>
          <a:spLocks noChangeAspect="1"/>
        </xdr:cNvSpPr>
      </xdr:nvSpPr>
      <xdr:spPr>
        <a:xfrm>
          <a:off x="1428115" y="403109430"/>
          <a:ext cx="273050" cy="509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737</xdr:row>
      <xdr:rowOff>0</xdr:rowOff>
    </xdr:from>
    <xdr:to>
      <xdr:col>2</xdr:col>
      <xdr:colOff>273050</xdr:colOff>
      <xdr:row>738</xdr:row>
      <xdr:rowOff>143510</xdr:rowOff>
    </xdr:to>
    <xdr:sp>
      <xdr:nvSpPr>
        <xdr:cNvPr id="647" name="AutoShape 48" descr="报表底图"/>
        <xdr:cNvSpPr>
          <a:spLocks noChangeAspect="1"/>
        </xdr:cNvSpPr>
      </xdr:nvSpPr>
      <xdr:spPr>
        <a:xfrm>
          <a:off x="1428115" y="403109430"/>
          <a:ext cx="273050" cy="486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737</xdr:row>
      <xdr:rowOff>0</xdr:rowOff>
    </xdr:from>
    <xdr:to>
      <xdr:col>2</xdr:col>
      <xdr:colOff>273050</xdr:colOff>
      <xdr:row>738</xdr:row>
      <xdr:rowOff>143510</xdr:rowOff>
    </xdr:to>
    <xdr:sp>
      <xdr:nvSpPr>
        <xdr:cNvPr id="648" name="AutoShape 49" descr="报表底图"/>
        <xdr:cNvSpPr>
          <a:spLocks noChangeAspect="1"/>
        </xdr:cNvSpPr>
      </xdr:nvSpPr>
      <xdr:spPr>
        <a:xfrm>
          <a:off x="1428115" y="403109430"/>
          <a:ext cx="273050" cy="486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737</xdr:row>
      <xdr:rowOff>0</xdr:rowOff>
    </xdr:from>
    <xdr:to>
      <xdr:col>2</xdr:col>
      <xdr:colOff>273050</xdr:colOff>
      <xdr:row>738</xdr:row>
      <xdr:rowOff>143510</xdr:rowOff>
    </xdr:to>
    <xdr:sp>
      <xdr:nvSpPr>
        <xdr:cNvPr id="649" name="AutoShape 50" descr="报表底图"/>
        <xdr:cNvSpPr>
          <a:spLocks noChangeAspect="1"/>
        </xdr:cNvSpPr>
      </xdr:nvSpPr>
      <xdr:spPr>
        <a:xfrm>
          <a:off x="1428115" y="403109430"/>
          <a:ext cx="273050" cy="486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737</xdr:row>
      <xdr:rowOff>0</xdr:rowOff>
    </xdr:from>
    <xdr:to>
      <xdr:col>2</xdr:col>
      <xdr:colOff>273050</xdr:colOff>
      <xdr:row>738</xdr:row>
      <xdr:rowOff>143510</xdr:rowOff>
    </xdr:to>
    <xdr:sp>
      <xdr:nvSpPr>
        <xdr:cNvPr id="650" name="AutoShape 51" descr="报表底图"/>
        <xdr:cNvSpPr>
          <a:spLocks noChangeAspect="1"/>
        </xdr:cNvSpPr>
      </xdr:nvSpPr>
      <xdr:spPr>
        <a:xfrm>
          <a:off x="1428115" y="403109430"/>
          <a:ext cx="273050" cy="486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737</xdr:row>
      <xdr:rowOff>0</xdr:rowOff>
    </xdr:from>
    <xdr:to>
      <xdr:col>2</xdr:col>
      <xdr:colOff>273050</xdr:colOff>
      <xdr:row>738</xdr:row>
      <xdr:rowOff>143510</xdr:rowOff>
    </xdr:to>
    <xdr:sp>
      <xdr:nvSpPr>
        <xdr:cNvPr id="651" name="AutoShape 52" descr="报表底图"/>
        <xdr:cNvSpPr>
          <a:spLocks noChangeAspect="1"/>
        </xdr:cNvSpPr>
      </xdr:nvSpPr>
      <xdr:spPr>
        <a:xfrm>
          <a:off x="1428115" y="403109430"/>
          <a:ext cx="273050" cy="486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737</xdr:row>
      <xdr:rowOff>0</xdr:rowOff>
    </xdr:from>
    <xdr:to>
      <xdr:col>2</xdr:col>
      <xdr:colOff>273050</xdr:colOff>
      <xdr:row>738</xdr:row>
      <xdr:rowOff>143510</xdr:rowOff>
    </xdr:to>
    <xdr:sp>
      <xdr:nvSpPr>
        <xdr:cNvPr id="652" name="Image1" descr="报表底图"/>
        <xdr:cNvSpPr>
          <a:spLocks noChangeAspect="1"/>
        </xdr:cNvSpPr>
      </xdr:nvSpPr>
      <xdr:spPr>
        <a:xfrm>
          <a:off x="1428115" y="403109430"/>
          <a:ext cx="273050" cy="486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737</xdr:row>
      <xdr:rowOff>0</xdr:rowOff>
    </xdr:from>
    <xdr:to>
      <xdr:col>2</xdr:col>
      <xdr:colOff>273050</xdr:colOff>
      <xdr:row>738</xdr:row>
      <xdr:rowOff>166370</xdr:rowOff>
    </xdr:to>
    <xdr:sp>
      <xdr:nvSpPr>
        <xdr:cNvPr id="653" name="Image1" descr="报表底图"/>
        <xdr:cNvSpPr>
          <a:spLocks noChangeAspect="1"/>
        </xdr:cNvSpPr>
      </xdr:nvSpPr>
      <xdr:spPr>
        <a:xfrm>
          <a:off x="1428115" y="403109430"/>
          <a:ext cx="273050" cy="509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737</xdr:row>
      <xdr:rowOff>0</xdr:rowOff>
    </xdr:from>
    <xdr:to>
      <xdr:col>2</xdr:col>
      <xdr:colOff>273050</xdr:colOff>
      <xdr:row>738</xdr:row>
      <xdr:rowOff>166370</xdr:rowOff>
    </xdr:to>
    <xdr:sp>
      <xdr:nvSpPr>
        <xdr:cNvPr id="654" name="Image1" descr="报表底图"/>
        <xdr:cNvSpPr>
          <a:spLocks noChangeAspect="1"/>
        </xdr:cNvSpPr>
      </xdr:nvSpPr>
      <xdr:spPr>
        <a:xfrm>
          <a:off x="1428115" y="403109430"/>
          <a:ext cx="273050" cy="509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737</xdr:row>
      <xdr:rowOff>0</xdr:rowOff>
    </xdr:from>
    <xdr:to>
      <xdr:col>2</xdr:col>
      <xdr:colOff>273050</xdr:colOff>
      <xdr:row>738</xdr:row>
      <xdr:rowOff>166370</xdr:rowOff>
    </xdr:to>
    <xdr:sp>
      <xdr:nvSpPr>
        <xdr:cNvPr id="655" name="Image1" descr="报表底图"/>
        <xdr:cNvSpPr>
          <a:spLocks noChangeAspect="1"/>
        </xdr:cNvSpPr>
      </xdr:nvSpPr>
      <xdr:spPr>
        <a:xfrm>
          <a:off x="1428115" y="403109430"/>
          <a:ext cx="273050" cy="509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737</xdr:row>
      <xdr:rowOff>0</xdr:rowOff>
    </xdr:from>
    <xdr:to>
      <xdr:col>2</xdr:col>
      <xdr:colOff>273050</xdr:colOff>
      <xdr:row>738</xdr:row>
      <xdr:rowOff>166370</xdr:rowOff>
    </xdr:to>
    <xdr:sp>
      <xdr:nvSpPr>
        <xdr:cNvPr id="656" name="Image1" descr="报表底图"/>
        <xdr:cNvSpPr>
          <a:spLocks noChangeAspect="1"/>
        </xdr:cNvSpPr>
      </xdr:nvSpPr>
      <xdr:spPr>
        <a:xfrm>
          <a:off x="1428115" y="403109430"/>
          <a:ext cx="273050" cy="509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737</xdr:row>
      <xdr:rowOff>0</xdr:rowOff>
    </xdr:from>
    <xdr:to>
      <xdr:col>2</xdr:col>
      <xdr:colOff>273050</xdr:colOff>
      <xdr:row>738</xdr:row>
      <xdr:rowOff>166370</xdr:rowOff>
    </xdr:to>
    <xdr:sp>
      <xdr:nvSpPr>
        <xdr:cNvPr id="657" name="Image1" descr="报表底图"/>
        <xdr:cNvSpPr>
          <a:spLocks noChangeAspect="1"/>
        </xdr:cNvSpPr>
      </xdr:nvSpPr>
      <xdr:spPr>
        <a:xfrm>
          <a:off x="1428115" y="403109430"/>
          <a:ext cx="273050" cy="509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737</xdr:row>
      <xdr:rowOff>0</xdr:rowOff>
    </xdr:from>
    <xdr:to>
      <xdr:col>2</xdr:col>
      <xdr:colOff>273050</xdr:colOff>
      <xdr:row>738</xdr:row>
      <xdr:rowOff>166370</xdr:rowOff>
    </xdr:to>
    <xdr:sp>
      <xdr:nvSpPr>
        <xdr:cNvPr id="658" name="Image1" descr="报表底图"/>
        <xdr:cNvSpPr>
          <a:spLocks noChangeAspect="1"/>
        </xdr:cNvSpPr>
      </xdr:nvSpPr>
      <xdr:spPr>
        <a:xfrm>
          <a:off x="1428115" y="403109430"/>
          <a:ext cx="273050" cy="509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737</xdr:row>
      <xdr:rowOff>0</xdr:rowOff>
    </xdr:from>
    <xdr:to>
      <xdr:col>2</xdr:col>
      <xdr:colOff>273050</xdr:colOff>
      <xdr:row>738</xdr:row>
      <xdr:rowOff>166370</xdr:rowOff>
    </xdr:to>
    <xdr:sp>
      <xdr:nvSpPr>
        <xdr:cNvPr id="659" name="Image1" descr="报表底图"/>
        <xdr:cNvSpPr>
          <a:spLocks noChangeAspect="1"/>
        </xdr:cNvSpPr>
      </xdr:nvSpPr>
      <xdr:spPr>
        <a:xfrm>
          <a:off x="1428115" y="403109430"/>
          <a:ext cx="273050" cy="509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737</xdr:row>
      <xdr:rowOff>0</xdr:rowOff>
    </xdr:from>
    <xdr:to>
      <xdr:col>2</xdr:col>
      <xdr:colOff>273050</xdr:colOff>
      <xdr:row>738</xdr:row>
      <xdr:rowOff>143510</xdr:rowOff>
    </xdr:to>
    <xdr:sp>
      <xdr:nvSpPr>
        <xdr:cNvPr id="660" name="Image1" descr="报表底图"/>
        <xdr:cNvSpPr>
          <a:spLocks noChangeAspect="1"/>
        </xdr:cNvSpPr>
      </xdr:nvSpPr>
      <xdr:spPr>
        <a:xfrm>
          <a:off x="1428115" y="403109430"/>
          <a:ext cx="273050" cy="486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737</xdr:row>
      <xdr:rowOff>0</xdr:rowOff>
    </xdr:from>
    <xdr:to>
      <xdr:col>2</xdr:col>
      <xdr:colOff>273050</xdr:colOff>
      <xdr:row>738</xdr:row>
      <xdr:rowOff>143510</xdr:rowOff>
    </xdr:to>
    <xdr:sp>
      <xdr:nvSpPr>
        <xdr:cNvPr id="661" name="Image1" descr="报表底图"/>
        <xdr:cNvSpPr>
          <a:spLocks noChangeAspect="1"/>
        </xdr:cNvSpPr>
      </xdr:nvSpPr>
      <xdr:spPr>
        <a:xfrm>
          <a:off x="1428115" y="403109430"/>
          <a:ext cx="273050" cy="486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737</xdr:row>
      <xdr:rowOff>0</xdr:rowOff>
    </xdr:from>
    <xdr:to>
      <xdr:col>2</xdr:col>
      <xdr:colOff>273050</xdr:colOff>
      <xdr:row>738</xdr:row>
      <xdr:rowOff>143510</xdr:rowOff>
    </xdr:to>
    <xdr:sp>
      <xdr:nvSpPr>
        <xdr:cNvPr id="662" name="Image1" descr="报表底图"/>
        <xdr:cNvSpPr>
          <a:spLocks noChangeAspect="1"/>
        </xdr:cNvSpPr>
      </xdr:nvSpPr>
      <xdr:spPr>
        <a:xfrm>
          <a:off x="1428115" y="403109430"/>
          <a:ext cx="273050" cy="486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737</xdr:row>
      <xdr:rowOff>0</xdr:rowOff>
    </xdr:from>
    <xdr:to>
      <xdr:col>2</xdr:col>
      <xdr:colOff>273050</xdr:colOff>
      <xdr:row>738</xdr:row>
      <xdr:rowOff>143510</xdr:rowOff>
    </xdr:to>
    <xdr:sp>
      <xdr:nvSpPr>
        <xdr:cNvPr id="663" name="Image1" descr="报表底图"/>
        <xdr:cNvSpPr>
          <a:spLocks noChangeAspect="1"/>
        </xdr:cNvSpPr>
      </xdr:nvSpPr>
      <xdr:spPr>
        <a:xfrm>
          <a:off x="1428115" y="403109430"/>
          <a:ext cx="273050" cy="486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737</xdr:row>
      <xdr:rowOff>0</xdr:rowOff>
    </xdr:from>
    <xdr:to>
      <xdr:col>2</xdr:col>
      <xdr:colOff>273050</xdr:colOff>
      <xdr:row>738</xdr:row>
      <xdr:rowOff>143510</xdr:rowOff>
    </xdr:to>
    <xdr:sp>
      <xdr:nvSpPr>
        <xdr:cNvPr id="664" name="Image1" descr="报表底图"/>
        <xdr:cNvSpPr>
          <a:spLocks noChangeAspect="1"/>
        </xdr:cNvSpPr>
      </xdr:nvSpPr>
      <xdr:spPr>
        <a:xfrm>
          <a:off x="1428115" y="403109430"/>
          <a:ext cx="273050" cy="486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737</xdr:row>
      <xdr:rowOff>0</xdr:rowOff>
    </xdr:from>
    <xdr:to>
      <xdr:col>2</xdr:col>
      <xdr:colOff>273050</xdr:colOff>
      <xdr:row>738</xdr:row>
      <xdr:rowOff>143510</xdr:rowOff>
    </xdr:to>
    <xdr:sp>
      <xdr:nvSpPr>
        <xdr:cNvPr id="665" name="Image1" descr="报表底图"/>
        <xdr:cNvSpPr>
          <a:spLocks noChangeAspect="1"/>
        </xdr:cNvSpPr>
      </xdr:nvSpPr>
      <xdr:spPr>
        <a:xfrm>
          <a:off x="1428115" y="403109430"/>
          <a:ext cx="273050" cy="486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737</xdr:row>
      <xdr:rowOff>0</xdr:rowOff>
    </xdr:from>
    <xdr:to>
      <xdr:col>2</xdr:col>
      <xdr:colOff>273050</xdr:colOff>
      <xdr:row>738</xdr:row>
      <xdr:rowOff>166370</xdr:rowOff>
    </xdr:to>
    <xdr:sp>
      <xdr:nvSpPr>
        <xdr:cNvPr id="666" name="Image1" descr="报表底图"/>
        <xdr:cNvSpPr>
          <a:spLocks noChangeAspect="1"/>
        </xdr:cNvSpPr>
      </xdr:nvSpPr>
      <xdr:spPr>
        <a:xfrm>
          <a:off x="1428115" y="403109430"/>
          <a:ext cx="273050" cy="509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737</xdr:row>
      <xdr:rowOff>0</xdr:rowOff>
    </xdr:from>
    <xdr:to>
      <xdr:col>2</xdr:col>
      <xdr:colOff>273050</xdr:colOff>
      <xdr:row>738</xdr:row>
      <xdr:rowOff>166370</xdr:rowOff>
    </xdr:to>
    <xdr:sp>
      <xdr:nvSpPr>
        <xdr:cNvPr id="667" name="Image1" descr="报表底图"/>
        <xdr:cNvSpPr>
          <a:spLocks noChangeAspect="1"/>
        </xdr:cNvSpPr>
      </xdr:nvSpPr>
      <xdr:spPr>
        <a:xfrm>
          <a:off x="1428115" y="403109430"/>
          <a:ext cx="273050" cy="509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737</xdr:row>
      <xdr:rowOff>0</xdr:rowOff>
    </xdr:from>
    <xdr:to>
      <xdr:col>2</xdr:col>
      <xdr:colOff>273050</xdr:colOff>
      <xdr:row>738</xdr:row>
      <xdr:rowOff>166370</xdr:rowOff>
    </xdr:to>
    <xdr:sp>
      <xdr:nvSpPr>
        <xdr:cNvPr id="668" name="Image1" descr="报表底图"/>
        <xdr:cNvSpPr>
          <a:spLocks noChangeAspect="1"/>
        </xdr:cNvSpPr>
      </xdr:nvSpPr>
      <xdr:spPr>
        <a:xfrm>
          <a:off x="1428115" y="403109430"/>
          <a:ext cx="273050" cy="509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737</xdr:row>
      <xdr:rowOff>0</xdr:rowOff>
    </xdr:from>
    <xdr:to>
      <xdr:col>2</xdr:col>
      <xdr:colOff>273050</xdr:colOff>
      <xdr:row>738</xdr:row>
      <xdr:rowOff>166370</xdr:rowOff>
    </xdr:to>
    <xdr:sp>
      <xdr:nvSpPr>
        <xdr:cNvPr id="669" name="Image1" descr="报表底图"/>
        <xdr:cNvSpPr>
          <a:spLocks noChangeAspect="1"/>
        </xdr:cNvSpPr>
      </xdr:nvSpPr>
      <xdr:spPr>
        <a:xfrm>
          <a:off x="1428115" y="403109430"/>
          <a:ext cx="273050" cy="509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737</xdr:row>
      <xdr:rowOff>0</xdr:rowOff>
    </xdr:from>
    <xdr:to>
      <xdr:col>2</xdr:col>
      <xdr:colOff>273050</xdr:colOff>
      <xdr:row>738</xdr:row>
      <xdr:rowOff>166370</xdr:rowOff>
    </xdr:to>
    <xdr:sp>
      <xdr:nvSpPr>
        <xdr:cNvPr id="670" name="Image1" descr="报表底图"/>
        <xdr:cNvSpPr>
          <a:spLocks noChangeAspect="1"/>
        </xdr:cNvSpPr>
      </xdr:nvSpPr>
      <xdr:spPr>
        <a:xfrm>
          <a:off x="1428115" y="403109430"/>
          <a:ext cx="273050" cy="509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737</xdr:row>
      <xdr:rowOff>0</xdr:rowOff>
    </xdr:from>
    <xdr:to>
      <xdr:col>2</xdr:col>
      <xdr:colOff>273050</xdr:colOff>
      <xdr:row>738</xdr:row>
      <xdr:rowOff>166370</xdr:rowOff>
    </xdr:to>
    <xdr:sp>
      <xdr:nvSpPr>
        <xdr:cNvPr id="671" name="Image1" descr="报表底图"/>
        <xdr:cNvSpPr>
          <a:spLocks noChangeAspect="1"/>
        </xdr:cNvSpPr>
      </xdr:nvSpPr>
      <xdr:spPr>
        <a:xfrm>
          <a:off x="1428115" y="403109430"/>
          <a:ext cx="273050" cy="509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737</xdr:row>
      <xdr:rowOff>0</xdr:rowOff>
    </xdr:from>
    <xdr:to>
      <xdr:col>2</xdr:col>
      <xdr:colOff>273050</xdr:colOff>
      <xdr:row>738</xdr:row>
      <xdr:rowOff>166370</xdr:rowOff>
    </xdr:to>
    <xdr:sp>
      <xdr:nvSpPr>
        <xdr:cNvPr id="672" name="Image1" descr="报表底图"/>
        <xdr:cNvSpPr>
          <a:spLocks noChangeAspect="1"/>
        </xdr:cNvSpPr>
      </xdr:nvSpPr>
      <xdr:spPr>
        <a:xfrm>
          <a:off x="1428115" y="403109430"/>
          <a:ext cx="273050" cy="509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737</xdr:row>
      <xdr:rowOff>0</xdr:rowOff>
    </xdr:from>
    <xdr:to>
      <xdr:col>2</xdr:col>
      <xdr:colOff>273050</xdr:colOff>
      <xdr:row>738</xdr:row>
      <xdr:rowOff>143510</xdr:rowOff>
    </xdr:to>
    <xdr:sp>
      <xdr:nvSpPr>
        <xdr:cNvPr id="673" name="Image1" descr="报表底图"/>
        <xdr:cNvSpPr>
          <a:spLocks noChangeAspect="1"/>
        </xdr:cNvSpPr>
      </xdr:nvSpPr>
      <xdr:spPr>
        <a:xfrm>
          <a:off x="1428115" y="403109430"/>
          <a:ext cx="273050" cy="486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737</xdr:row>
      <xdr:rowOff>0</xdr:rowOff>
    </xdr:from>
    <xdr:to>
      <xdr:col>2</xdr:col>
      <xdr:colOff>273050</xdr:colOff>
      <xdr:row>738</xdr:row>
      <xdr:rowOff>143510</xdr:rowOff>
    </xdr:to>
    <xdr:sp>
      <xdr:nvSpPr>
        <xdr:cNvPr id="674" name="Image1" descr="报表底图"/>
        <xdr:cNvSpPr>
          <a:spLocks noChangeAspect="1"/>
        </xdr:cNvSpPr>
      </xdr:nvSpPr>
      <xdr:spPr>
        <a:xfrm>
          <a:off x="1428115" y="403109430"/>
          <a:ext cx="273050" cy="486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737</xdr:row>
      <xdr:rowOff>0</xdr:rowOff>
    </xdr:from>
    <xdr:to>
      <xdr:col>2</xdr:col>
      <xdr:colOff>273050</xdr:colOff>
      <xdr:row>738</xdr:row>
      <xdr:rowOff>143510</xdr:rowOff>
    </xdr:to>
    <xdr:sp>
      <xdr:nvSpPr>
        <xdr:cNvPr id="675" name="Image1" descr="报表底图"/>
        <xdr:cNvSpPr>
          <a:spLocks noChangeAspect="1"/>
        </xdr:cNvSpPr>
      </xdr:nvSpPr>
      <xdr:spPr>
        <a:xfrm>
          <a:off x="1428115" y="403109430"/>
          <a:ext cx="273050" cy="486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737</xdr:row>
      <xdr:rowOff>0</xdr:rowOff>
    </xdr:from>
    <xdr:to>
      <xdr:col>2</xdr:col>
      <xdr:colOff>273050</xdr:colOff>
      <xdr:row>738</xdr:row>
      <xdr:rowOff>143510</xdr:rowOff>
    </xdr:to>
    <xdr:sp>
      <xdr:nvSpPr>
        <xdr:cNvPr id="676" name="Image1" descr="报表底图"/>
        <xdr:cNvSpPr>
          <a:spLocks noChangeAspect="1"/>
        </xdr:cNvSpPr>
      </xdr:nvSpPr>
      <xdr:spPr>
        <a:xfrm>
          <a:off x="1428115" y="403109430"/>
          <a:ext cx="273050" cy="486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737</xdr:row>
      <xdr:rowOff>0</xdr:rowOff>
    </xdr:from>
    <xdr:to>
      <xdr:col>2</xdr:col>
      <xdr:colOff>273050</xdr:colOff>
      <xdr:row>738</xdr:row>
      <xdr:rowOff>143510</xdr:rowOff>
    </xdr:to>
    <xdr:sp>
      <xdr:nvSpPr>
        <xdr:cNvPr id="677" name="Image1" descr="报表底图"/>
        <xdr:cNvSpPr>
          <a:spLocks noChangeAspect="1"/>
        </xdr:cNvSpPr>
      </xdr:nvSpPr>
      <xdr:spPr>
        <a:xfrm>
          <a:off x="1428115" y="403109430"/>
          <a:ext cx="273050" cy="486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737</xdr:row>
      <xdr:rowOff>0</xdr:rowOff>
    </xdr:from>
    <xdr:to>
      <xdr:col>2</xdr:col>
      <xdr:colOff>273050</xdr:colOff>
      <xdr:row>738</xdr:row>
      <xdr:rowOff>143510</xdr:rowOff>
    </xdr:to>
    <xdr:sp>
      <xdr:nvSpPr>
        <xdr:cNvPr id="678" name="AutoShape 27" descr="报表底图"/>
        <xdr:cNvSpPr>
          <a:spLocks noChangeAspect="1"/>
        </xdr:cNvSpPr>
      </xdr:nvSpPr>
      <xdr:spPr>
        <a:xfrm>
          <a:off x="1428115" y="403109430"/>
          <a:ext cx="273050" cy="486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737</xdr:row>
      <xdr:rowOff>0</xdr:rowOff>
    </xdr:from>
    <xdr:to>
      <xdr:col>2</xdr:col>
      <xdr:colOff>273050</xdr:colOff>
      <xdr:row>738</xdr:row>
      <xdr:rowOff>166370</xdr:rowOff>
    </xdr:to>
    <xdr:sp>
      <xdr:nvSpPr>
        <xdr:cNvPr id="679" name="AutoShape 28" descr="报表底图"/>
        <xdr:cNvSpPr>
          <a:spLocks noChangeAspect="1"/>
        </xdr:cNvSpPr>
      </xdr:nvSpPr>
      <xdr:spPr>
        <a:xfrm>
          <a:off x="1428115" y="403109430"/>
          <a:ext cx="273050" cy="509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737</xdr:row>
      <xdr:rowOff>0</xdr:rowOff>
    </xdr:from>
    <xdr:to>
      <xdr:col>2</xdr:col>
      <xdr:colOff>273050</xdr:colOff>
      <xdr:row>738</xdr:row>
      <xdr:rowOff>166370</xdr:rowOff>
    </xdr:to>
    <xdr:sp>
      <xdr:nvSpPr>
        <xdr:cNvPr id="680" name="AutoShape 29" descr="报表底图"/>
        <xdr:cNvSpPr>
          <a:spLocks noChangeAspect="1"/>
        </xdr:cNvSpPr>
      </xdr:nvSpPr>
      <xdr:spPr>
        <a:xfrm>
          <a:off x="1428115" y="403109430"/>
          <a:ext cx="273050" cy="509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737</xdr:row>
      <xdr:rowOff>0</xdr:rowOff>
    </xdr:from>
    <xdr:to>
      <xdr:col>2</xdr:col>
      <xdr:colOff>273050</xdr:colOff>
      <xdr:row>738</xdr:row>
      <xdr:rowOff>166370</xdr:rowOff>
    </xdr:to>
    <xdr:sp>
      <xdr:nvSpPr>
        <xdr:cNvPr id="681" name="AutoShape 30" descr="报表底图"/>
        <xdr:cNvSpPr>
          <a:spLocks noChangeAspect="1"/>
        </xdr:cNvSpPr>
      </xdr:nvSpPr>
      <xdr:spPr>
        <a:xfrm>
          <a:off x="1428115" y="403109430"/>
          <a:ext cx="273050" cy="509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737</xdr:row>
      <xdr:rowOff>0</xdr:rowOff>
    </xdr:from>
    <xdr:to>
      <xdr:col>2</xdr:col>
      <xdr:colOff>273050</xdr:colOff>
      <xdr:row>738</xdr:row>
      <xdr:rowOff>166370</xdr:rowOff>
    </xdr:to>
    <xdr:sp>
      <xdr:nvSpPr>
        <xdr:cNvPr id="682" name="AutoShape 31" descr="报表底图"/>
        <xdr:cNvSpPr>
          <a:spLocks noChangeAspect="1"/>
        </xdr:cNvSpPr>
      </xdr:nvSpPr>
      <xdr:spPr>
        <a:xfrm>
          <a:off x="1428115" y="403109430"/>
          <a:ext cx="273050" cy="509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737</xdr:row>
      <xdr:rowOff>0</xdr:rowOff>
    </xdr:from>
    <xdr:to>
      <xdr:col>2</xdr:col>
      <xdr:colOff>273050</xdr:colOff>
      <xdr:row>738</xdr:row>
      <xdr:rowOff>166370</xdr:rowOff>
    </xdr:to>
    <xdr:sp>
      <xdr:nvSpPr>
        <xdr:cNvPr id="683" name="AutoShape 32" descr="报表底图"/>
        <xdr:cNvSpPr>
          <a:spLocks noChangeAspect="1"/>
        </xdr:cNvSpPr>
      </xdr:nvSpPr>
      <xdr:spPr>
        <a:xfrm>
          <a:off x="1428115" y="403109430"/>
          <a:ext cx="273050" cy="509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737</xdr:row>
      <xdr:rowOff>0</xdr:rowOff>
    </xdr:from>
    <xdr:to>
      <xdr:col>2</xdr:col>
      <xdr:colOff>273050</xdr:colOff>
      <xdr:row>738</xdr:row>
      <xdr:rowOff>166370</xdr:rowOff>
    </xdr:to>
    <xdr:sp>
      <xdr:nvSpPr>
        <xdr:cNvPr id="684" name="AutoShape 33" descr="报表底图"/>
        <xdr:cNvSpPr>
          <a:spLocks noChangeAspect="1"/>
        </xdr:cNvSpPr>
      </xdr:nvSpPr>
      <xdr:spPr>
        <a:xfrm>
          <a:off x="1428115" y="403109430"/>
          <a:ext cx="273050" cy="509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737</xdr:row>
      <xdr:rowOff>0</xdr:rowOff>
    </xdr:from>
    <xdr:to>
      <xdr:col>2</xdr:col>
      <xdr:colOff>273050</xdr:colOff>
      <xdr:row>738</xdr:row>
      <xdr:rowOff>166370</xdr:rowOff>
    </xdr:to>
    <xdr:sp>
      <xdr:nvSpPr>
        <xdr:cNvPr id="685" name="AutoShape 34" descr="报表底图"/>
        <xdr:cNvSpPr>
          <a:spLocks noChangeAspect="1"/>
        </xdr:cNvSpPr>
      </xdr:nvSpPr>
      <xdr:spPr>
        <a:xfrm>
          <a:off x="1428115" y="403109430"/>
          <a:ext cx="273050" cy="509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737</xdr:row>
      <xdr:rowOff>0</xdr:rowOff>
    </xdr:from>
    <xdr:to>
      <xdr:col>2</xdr:col>
      <xdr:colOff>273050</xdr:colOff>
      <xdr:row>738</xdr:row>
      <xdr:rowOff>143510</xdr:rowOff>
    </xdr:to>
    <xdr:sp>
      <xdr:nvSpPr>
        <xdr:cNvPr id="686" name="AutoShape 35" descr="报表底图"/>
        <xdr:cNvSpPr>
          <a:spLocks noChangeAspect="1"/>
        </xdr:cNvSpPr>
      </xdr:nvSpPr>
      <xdr:spPr>
        <a:xfrm>
          <a:off x="1428115" y="403109430"/>
          <a:ext cx="273050" cy="486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737</xdr:row>
      <xdr:rowOff>0</xdr:rowOff>
    </xdr:from>
    <xdr:to>
      <xdr:col>2</xdr:col>
      <xdr:colOff>273050</xdr:colOff>
      <xdr:row>738</xdr:row>
      <xdr:rowOff>143510</xdr:rowOff>
    </xdr:to>
    <xdr:sp>
      <xdr:nvSpPr>
        <xdr:cNvPr id="687" name="AutoShape 36" descr="报表底图"/>
        <xdr:cNvSpPr>
          <a:spLocks noChangeAspect="1"/>
        </xdr:cNvSpPr>
      </xdr:nvSpPr>
      <xdr:spPr>
        <a:xfrm>
          <a:off x="1428115" y="403109430"/>
          <a:ext cx="273050" cy="486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737</xdr:row>
      <xdr:rowOff>0</xdr:rowOff>
    </xdr:from>
    <xdr:to>
      <xdr:col>2</xdr:col>
      <xdr:colOff>273050</xdr:colOff>
      <xdr:row>738</xdr:row>
      <xdr:rowOff>143510</xdr:rowOff>
    </xdr:to>
    <xdr:sp>
      <xdr:nvSpPr>
        <xdr:cNvPr id="688" name="AutoShape 37" descr="报表底图"/>
        <xdr:cNvSpPr>
          <a:spLocks noChangeAspect="1"/>
        </xdr:cNvSpPr>
      </xdr:nvSpPr>
      <xdr:spPr>
        <a:xfrm>
          <a:off x="1428115" y="403109430"/>
          <a:ext cx="273050" cy="486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737</xdr:row>
      <xdr:rowOff>0</xdr:rowOff>
    </xdr:from>
    <xdr:to>
      <xdr:col>2</xdr:col>
      <xdr:colOff>273050</xdr:colOff>
      <xdr:row>738</xdr:row>
      <xdr:rowOff>143510</xdr:rowOff>
    </xdr:to>
    <xdr:sp>
      <xdr:nvSpPr>
        <xdr:cNvPr id="689" name="AutoShape 38" descr="报表底图"/>
        <xdr:cNvSpPr>
          <a:spLocks noChangeAspect="1"/>
        </xdr:cNvSpPr>
      </xdr:nvSpPr>
      <xdr:spPr>
        <a:xfrm>
          <a:off x="1428115" y="403109430"/>
          <a:ext cx="273050" cy="486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737</xdr:row>
      <xdr:rowOff>0</xdr:rowOff>
    </xdr:from>
    <xdr:to>
      <xdr:col>2</xdr:col>
      <xdr:colOff>273050</xdr:colOff>
      <xdr:row>738</xdr:row>
      <xdr:rowOff>143510</xdr:rowOff>
    </xdr:to>
    <xdr:sp>
      <xdr:nvSpPr>
        <xdr:cNvPr id="690" name="AutoShape 39" descr="报表底图"/>
        <xdr:cNvSpPr>
          <a:spLocks noChangeAspect="1"/>
        </xdr:cNvSpPr>
      </xdr:nvSpPr>
      <xdr:spPr>
        <a:xfrm>
          <a:off x="1428115" y="403109430"/>
          <a:ext cx="273050" cy="486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737</xdr:row>
      <xdr:rowOff>0</xdr:rowOff>
    </xdr:from>
    <xdr:to>
      <xdr:col>2</xdr:col>
      <xdr:colOff>273050</xdr:colOff>
      <xdr:row>738</xdr:row>
      <xdr:rowOff>143510</xdr:rowOff>
    </xdr:to>
    <xdr:sp>
      <xdr:nvSpPr>
        <xdr:cNvPr id="691" name="AutoShape 40" descr="报表底图"/>
        <xdr:cNvSpPr>
          <a:spLocks noChangeAspect="1"/>
        </xdr:cNvSpPr>
      </xdr:nvSpPr>
      <xdr:spPr>
        <a:xfrm>
          <a:off x="1428115" y="403109430"/>
          <a:ext cx="273050" cy="486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737</xdr:row>
      <xdr:rowOff>0</xdr:rowOff>
    </xdr:from>
    <xdr:to>
      <xdr:col>2</xdr:col>
      <xdr:colOff>273050</xdr:colOff>
      <xdr:row>738</xdr:row>
      <xdr:rowOff>166370</xdr:rowOff>
    </xdr:to>
    <xdr:sp>
      <xdr:nvSpPr>
        <xdr:cNvPr id="692" name="AutoShape 41" descr="报表底图"/>
        <xdr:cNvSpPr>
          <a:spLocks noChangeAspect="1"/>
        </xdr:cNvSpPr>
      </xdr:nvSpPr>
      <xdr:spPr>
        <a:xfrm>
          <a:off x="1428115" y="403109430"/>
          <a:ext cx="273050" cy="509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737</xdr:row>
      <xdr:rowOff>0</xdr:rowOff>
    </xdr:from>
    <xdr:to>
      <xdr:col>2</xdr:col>
      <xdr:colOff>273050</xdr:colOff>
      <xdr:row>738</xdr:row>
      <xdr:rowOff>166370</xdr:rowOff>
    </xdr:to>
    <xdr:sp>
      <xdr:nvSpPr>
        <xdr:cNvPr id="693" name="AutoShape 42" descr="报表底图"/>
        <xdr:cNvSpPr>
          <a:spLocks noChangeAspect="1"/>
        </xdr:cNvSpPr>
      </xdr:nvSpPr>
      <xdr:spPr>
        <a:xfrm>
          <a:off x="1428115" y="403109430"/>
          <a:ext cx="273050" cy="509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737</xdr:row>
      <xdr:rowOff>0</xdr:rowOff>
    </xdr:from>
    <xdr:to>
      <xdr:col>2</xdr:col>
      <xdr:colOff>273050</xdr:colOff>
      <xdr:row>738</xdr:row>
      <xdr:rowOff>166370</xdr:rowOff>
    </xdr:to>
    <xdr:sp>
      <xdr:nvSpPr>
        <xdr:cNvPr id="694" name="AutoShape 43" descr="报表底图"/>
        <xdr:cNvSpPr>
          <a:spLocks noChangeAspect="1"/>
        </xdr:cNvSpPr>
      </xdr:nvSpPr>
      <xdr:spPr>
        <a:xfrm>
          <a:off x="1428115" y="403109430"/>
          <a:ext cx="273050" cy="509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737</xdr:row>
      <xdr:rowOff>0</xdr:rowOff>
    </xdr:from>
    <xdr:to>
      <xdr:col>2</xdr:col>
      <xdr:colOff>273050</xdr:colOff>
      <xdr:row>738</xdr:row>
      <xdr:rowOff>166370</xdr:rowOff>
    </xdr:to>
    <xdr:sp>
      <xdr:nvSpPr>
        <xdr:cNvPr id="695" name="AutoShape 44" descr="报表底图"/>
        <xdr:cNvSpPr>
          <a:spLocks noChangeAspect="1"/>
        </xdr:cNvSpPr>
      </xdr:nvSpPr>
      <xdr:spPr>
        <a:xfrm>
          <a:off x="1428115" y="403109430"/>
          <a:ext cx="273050" cy="509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737</xdr:row>
      <xdr:rowOff>0</xdr:rowOff>
    </xdr:from>
    <xdr:to>
      <xdr:col>2</xdr:col>
      <xdr:colOff>273050</xdr:colOff>
      <xdr:row>738</xdr:row>
      <xdr:rowOff>166370</xdr:rowOff>
    </xdr:to>
    <xdr:sp>
      <xdr:nvSpPr>
        <xdr:cNvPr id="696" name="AutoShape 45" descr="报表底图"/>
        <xdr:cNvSpPr>
          <a:spLocks noChangeAspect="1"/>
        </xdr:cNvSpPr>
      </xdr:nvSpPr>
      <xdr:spPr>
        <a:xfrm>
          <a:off x="1428115" y="403109430"/>
          <a:ext cx="273050" cy="509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737</xdr:row>
      <xdr:rowOff>0</xdr:rowOff>
    </xdr:from>
    <xdr:to>
      <xdr:col>2</xdr:col>
      <xdr:colOff>273050</xdr:colOff>
      <xdr:row>738</xdr:row>
      <xdr:rowOff>166370</xdr:rowOff>
    </xdr:to>
    <xdr:sp>
      <xdr:nvSpPr>
        <xdr:cNvPr id="697" name="AutoShape 46" descr="报表底图"/>
        <xdr:cNvSpPr>
          <a:spLocks noChangeAspect="1"/>
        </xdr:cNvSpPr>
      </xdr:nvSpPr>
      <xdr:spPr>
        <a:xfrm>
          <a:off x="1428115" y="403109430"/>
          <a:ext cx="273050" cy="509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737</xdr:row>
      <xdr:rowOff>0</xdr:rowOff>
    </xdr:from>
    <xdr:to>
      <xdr:col>2</xdr:col>
      <xdr:colOff>273050</xdr:colOff>
      <xdr:row>738</xdr:row>
      <xdr:rowOff>166370</xdr:rowOff>
    </xdr:to>
    <xdr:sp>
      <xdr:nvSpPr>
        <xdr:cNvPr id="698" name="AutoShape 47" descr="报表底图"/>
        <xdr:cNvSpPr>
          <a:spLocks noChangeAspect="1"/>
        </xdr:cNvSpPr>
      </xdr:nvSpPr>
      <xdr:spPr>
        <a:xfrm>
          <a:off x="1428115" y="403109430"/>
          <a:ext cx="273050" cy="509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737</xdr:row>
      <xdr:rowOff>0</xdr:rowOff>
    </xdr:from>
    <xdr:to>
      <xdr:col>2</xdr:col>
      <xdr:colOff>273050</xdr:colOff>
      <xdr:row>738</xdr:row>
      <xdr:rowOff>143510</xdr:rowOff>
    </xdr:to>
    <xdr:sp>
      <xdr:nvSpPr>
        <xdr:cNvPr id="699" name="AutoShape 48" descr="报表底图"/>
        <xdr:cNvSpPr>
          <a:spLocks noChangeAspect="1"/>
        </xdr:cNvSpPr>
      </xdr:nvSpPr>
      <xdr:spPr>
        <a:xfrm>
          <a:off x="1428115" y="403109430"/>
          <a:ext cx="273050" cy="486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737</xdr:row>
      <xdr:rowOff>0</xdr:rowOff>
    </xdr:from>
    <xdr:to>
      <xdr:col>2</xdr:col>
      <xdr:colOff>273050</xdr:colOff>
      <xdr:row>738</xdr:row>
      <xdr:rowOff>143510</xdr:rowOff>
    </xdr:to>
    <xdr:sp>
      <xdr:nvSpPr>
        <xdr:cNvPr id="700" name="AutoShape 49" descr="报表底图"/>
        <xdr:cNvSpPr>
          <a:spLocks noChangeAspect="1"/>
        </xdr:cNvSpPr>
      </xdr:nvSpPr>
      <xdr:spPr>
        <a:xfrm>
          <a:off x="1428115" y="403109430"/>
          <a:ext cx="273050" cy="486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737</xdr:row>
      <xdr:rowOff>0</xdr:rowOff>
    </xdr:from>
    <xdr:to>
      <xdr:col>2</xdr:col>
      <xdr:colOff>273050</xdr:colOff>
      <xdr:row>738</xdr:row>
      <xdr:rowOff>143510</xdr:rowOff>
    </xdr:to>
    <xdr:sp>
      <xdr:nvSpPr>
        <xdr:cNvPr id="701" name="AutoShape 50" descr="报表底图"/>
        <xdr:cNvSpPr>
          <a:spLocks noChangeAspect="1"/>
        </xdr:cNvSpPr>
      </xdr:nvSpPr>
      <xdr:spPr>
        <a:xfrm>
          <a:off x="1428115" y="403109430"/>
          <a:ext cx="273050" cy="486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737</xdr:row>
      <xdr:rowOff>0</xdr:rowOff>
    </xdr:from>
    <xdr:to>
      <xdr:col>2</xdr:col>
      <xdr:colOff>273050</xdr:colOff>
      <xdr:row>738</xdr:row>
      <xdr:rowOff>143510</xdr:rowOff>
    </xdr:to>
    <xdr:sp>
      <xdr:nvSpPr>
        <xdr:cNvPr id="702" name="AutoShape 51" descr="报表底图"/>
        <xdr:cNvSpPr>
          <a:spLocks noChangeAspect="1"/>
        </xdr:cNvSpPr>
      </xdr:nvSpPr>
      <xdr:spPr>
        <a:xfrm>
          <a:off x="1428115" y="403109430"/>
          <a:ext cx="273050" cy="486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737</xdr:row>
      <xdr:rowOff>0</xdr:rowOff>
    </xdr:from>
    <xdr:to>
      <xdr:col>2</xdr:col>
      <xdr:colOff>273050</xdr:colOff>
      <xdr:row>738</xdr:row>
      <xdr:rowOff>143510</xdr:rowOff>
    </xdr:to>
    <xdr:sp>
      <xdr:nvSpPr>
        <xdr:cNvPr id="703" name="AutoShape 52" descr="报表底图"/>
        <xdr:cNvSpPr>
          <a:spLocks noChangeAspect="1"/>
        </xdr:cNvSpPr>
      </xdr:nvSpPr>
      <xdr:spPr>
        <a:xfrm>
          <a:off x="1428115" y="403109430"/>
          <a:ext cx="273050" cy="486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737</xdr:row>
      <xdr:rowOff>0</xdr:rowOff>
    </xdr:from>
    <xdr:to>
      <xdr:col>2</xdr:col>
      <xdr:colOff>273050</xdr:colOff>
      <xdr:row>738</xdr:row>
      <xdr:rowOff>143510</xdr:rowOff>
    </xdr:to>
    <xdr:sp>
      <xdr:nvSpPr>
        <xdr:cNvPr id="704" name="Image1" descr="报表底图"/>
        <xdr:cNvSpPr>
          <a:spLocks noChangeAspect="1"/>
        </xdr:cNvSpPr>
      </xdr:nvSpPr>
      <xdr:spPr>
        <a:xfrm>
          <a:off x="1428115" y="403109430"/>
          <a:ext cx="273050" cy="486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737</xdr:row>
      <xdr:rowOff>0</xdr:rowOff>
    </xdr:from>
    <xdr:to>
      <xdr:col>2</xdr:col>
      <xdr:colOff>273050</xdr:colOff>
      <xdr:row>738</xdr:row>
      <xdr:rowOff>166370</xdr:rowOff>
    </xdr:to>
    <xdr:sp>
      <xdr:nvSpPr>
        <xdr:cNvPr id="705" name="Image1" descr="报表底图"/>
        <xdr:cNvSpPr>
          <a:spLocks noChangeAspect="1"/>
        </xdr:cNvSpPr>
      </xdr:nvSpPr>
      <xdr:spPr>
        <a:xfrm>
          <a:off x="1428115" y="403109430"/>
          <a:ext cx="273050" cy="509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737</xdr:row>
      <xdr:rowOff>0</xdr:rowOff>
    </xdr:from>
    <xdr:to>
      <xdr:col>2</xdr:col>
      <xdr:colOff>273050</xdr:colOff>
      <xdr:row>738</xdr:row>
      <xdr:rowOff>166370</xdr:rowOff>
    </xdr:to>
    <xdr:sp>
      <xdr:nvSpPr>
        <xdr:cNvPr id="706" name="Image1" descr="报表底图"/>
        <xdr:cNvSpPr>
          <a:spLocks noChangeAspect="1"/>
        </xdr:cNvSpPr>
      </xdr:nvSpPr>
      <xdr:spPr>
        <a:xfrm>
          <a:off x="1428115" y="403109430"/>
          <a:ext cx="273050" cy="509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737</xdr:row>
      <xdr:rowOff>0</xdr:rowOff>
    </xdr:from>
    <xdr:to>
      <xdr:col>2</xdr:col>
      <xdr:colOff>273050</xdr:colOff>
      <xdr:row>738</xdr:row>
      <xdr:rowOff>166370</xdr:rowOff>
    </xdr:to>
    <xdr:sp>
      <xdr:nvSpPr>
        <xdr:cNvPr id="707" name="Image1" descr="报表底图"/>
        <xdr:cNvSpPr>
          <a:spLocks noChangeAspect="1"/>
        </xdr:cNvSpPr>
      </xdr:nvSpPr>
      <xdr:spPr>
        <a:xfrm>
          <a:off x="1428115" y="403109430"/>
          <a:ext cx="273050" cy="509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737</xdr:row>
      <xdr:rowOff>0</xdr:rowOff>
    </xdr:from>
    <xdr:to>
      <xdr:col>2</xdr:col>
      <xdr:colOff>273050</xdr:colOff>
      <xdr:row>738</xdr:row>
      <xdr:rowOff>166370</xdr:rowOff>
    </xdr:to>
    <xdr:sp>
      <xdr:nvSpPr>
        <xdr:cNvPr id="708" name="Image1" descr="报表底图"/>
        <xdr:cNvSpPr>
          <a:spLocks noChangeAspect="1"/>
        </xdr:cNvSpPr>
      </xdr:nvSpPr>
      <xdr:spPr>
        <a:xfrm>
          <a:off x="1428115" y="403109430"/>
          <a:ext cx="273050" cy="509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737</xdr:row>
      <xdr:rowOff>0</xdr:rowOff>
    </xdr:from>
    <xdr:to>
      <xdr:col>2</xdr:col>
      <xdr:colOff>273050</xdr:colOff>
      <xdr:row>738</xdr:row>
      <xdr:rowOff>166370</xdr:rowOff>
    </xdr:to>
    <xdr:sp>
      <xdr:nvSpPr>
        <xdr:cNvPr id="709" name="Image1" descr="报表底图"/>
        <xdr:cNvSpPr>
          <a:spLocks noChangeAspect="1"/>
        </xdr:cNvSpPr>
      </xdr:nvSpPr>
      <xdr:spPr>
        <a:xfrm>
          <a:off x="1428115" y="403109430"/>
          <a:ext cx="273050" cy="509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737</xdr:row>
      <xdr:rowOff>0</xdr:rowOff>
    </xdr:from>
    <xdr:to>
      <xdr:col>2</xdr:col>
      <xdr:colOff>273050</xdr:colOff>
      <xdr:row>738</xdr:row>
      <xdr:rowOff>166370</xdr:rowOff>
    </xdr:to>
    <xdr:sp>
      <xdr:nvSpPr>
        <xdr:cNvPr id="710" name="Image1" descr="报表底图"/>
        <xdr:cNvSpPr>
          <a:spLocks noChangeAspect="1"/>
        </xdr:cNvSpPr>
      </xdr:nvSpPr>
      <xdr:spPr>
        <a:xfrm>
          <a:off x="1428115" y="403109430"/>
          <a:ext cx="273050" cy="509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737</xdr:row>
      <xdr:rowOff>0</xdr:rowOff>
    </xdr:from>
    <xdr:to>
      <xdr:col>2</xdr:col>
      <xdr:colOff>273050</xdr:colOff>
      <xdr:row>738</xdr:row>
      <xdr:rowOff>166370</xdr:rowOff>
    </xdr:to>
    <xdr:sp>
      <xdr:nvSpPr>
        <xdr:cNvPr id="711" name="Image1" descr="报表底图"/>
        <xdr:cNvSpPr>
          <a:spLocks noChangeAspect="1"/>
        </xdr:cNvSpPr>
      </xdr:nvSpPr>
      <xdr:spPr>
        <a:xfrm>
          <a:off x="1428115" y="403109430"/>
          <a:ext cx="273050" cy="509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737</xdr:row>
      <xdr:rowOff>0</xdr:rowOff>
    </xdr:from>
    <xdr:to>
      <xdr:col>2</xdr:col>
      <xdr:colOff>273050</xdr:colOff>
      <xdr:row>738</xdr:row>
      <xdr:rowOff>143510</xdr:rowOff>
    </xdr:to>
    <xdr:sp>
      <xdr:nvSpPr>
        <xdr:cNvPr id="712" name="Image1" descr="报表底图"/>
        <xdr:cNvSpPr>
          <a:spLocks noChangeAspect="1"/>
        </xdr:cNvSpPr>
      </xdr:nvSpPr>
      <xdr:spPr>
        <a:xfrm>
          <a:off x="1428115" y="403109430"/>
          <a:ext cx="273050" cy="486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737</xdr:row>
      <xdr:rowOff>0</xdr:rowOff>
    </xdr:from>
    <xdr:to>
      <xdr:col>2</xdr:col>
      <xdr:colOff>273050</xdr:colOff>
      <xdr:row>738</xdr:row>
      <xdr:rowOff>143510</xdr:rowOff>
    </xdr:to>
    <xdr:sp>
      <xdr:nvSpPr>
        <xdr:cNvPr id="713" name="Image1" descr="报表底图"/>
        <xdr:cNvSpPr>
          <a:spLocks noChangeAspect="1"/>
        </xdr:cNvSpPr>
      </xdr:nvSpPr>
      <xdr:spPr>
        <a:xfrm>
          <a:off x="1428115" y="403109430"/>
          <a:ext cx="273050" cy="486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737</xdr:row>
      <xdr:rowOff>0</xdr:rowOff>
    </xdr:from>
    <xdr:to>
      <xdr:col>2</xdr:col>
      <xdr:colOff>273050</xdr:colOff>
      <xdr:row>738</xdr:row>
      <xdr:rowOff>143510</xdr:rowOff>
    </xdr:to>
    <xdr:sp>
      <xdr:nvSpPr>
        <xdr:cNvPr id="714" name="Image1" descr="报表底图"/>
        <xdr:cNvSpPr>
          <a:spLocks noChangeAspect="1"/>
        </xdr:cNvSpPr>
      </xdr:nvSpPr>
      <xdr:spPr>
        <a:xfrm>
          <a:off x="1428115" y="403109430"/>
          <a:ext cx="273050" cy="486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737</xdr:row>
      <xdr:rowOff>0</xdr:rowOff>
    </xdr:from>
    <xdr:to>
      <xdr:col>2</xdr:col>
      <xdr:colOff>273050</xdr:colOff>
      <xdr:row>738</xdr:row>
      <xdr:rowOff>143510</xdr:rowOff>
    </xdr:to>
    <xdr:sp>
      <xdr:nvSpPr>
        <xdr:cNvPr id="715" name="Image1" descr="报表底图"/>
        <xdr:cNvSpPr>
          <a:spLocks noChangeAspect="1"/>
        </xdr:cNvSpPr>
      </xdr:nvSpPr>
      <xdr:spPr>
        <a:xfrm>
          <a:off x="1428115" y="403109430"/>
          <a:ext cx="273050" cy="486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737</xdr:row>
      <xdr:rowOff>0</xdr:rowOff>
    </xdr:from>
    <xdr:to>
      <xdr:col>2</xdr:col>
      <xdr:colOff>273050</xdr:colOff>
      <xdr:row>738</xdr:row>
      <xdr:rowOff>143510</xdr:rowOff>
    </xdr:to>
    <xdr:sp>
      <xdr:nvSpPr>
        <xdr:cNvPr id="716" name="Image1" descr="报表底图"/>
        <xdr:cNvSpPr>
          <a:spLocks noChangeAspect="1"/>
        </xdr:cNvSpPr>
      </xdr:nvSpPr>
      <xdr:spPr>
        <a:xfrm>
          <a:off x="1428115" y="403109430"/>
          <a:ext cx="273050" cy="486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737</xdr:row>
      <xdr:rowOff>0</xdr:rowOff>
    </xdr:from>
    <xdr:to>
      <xdr:col>2</xdr:col>
      <xdr:colOff>273050</xdr:colOff>
      <xdr:row>738</xdr:row>
      <xdr:rowOff>143510</xdr:rowOff>
    </xdr:to>
    <xdr:sp>
      <xdr:nvSpPr>
        <xdr:cNvPr id="717" name="Image1" descr="报表底图"/>
        <xdr:cNvSpPr>
          <a:spLocks noChangeAspect="1"/>
        </xdr:cNvSpPr>
      </xdr:nvSpPr>
      <xdr:spPr>
        <a:xfrm>
          <a:off x="1428115" y="403109430"/>
          <a:ext cx="273050" cy="486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737</xdr:row>
      <xdr:rowOff>0</xdr:rowOff>
    </xdr:from>
    <xdr:to>
      <xdr:col>2</xdr:col>
      <xdr:colOff>273050</xdr:colOff>
      <xdr:row>738</xdr:row>
      <xdr:rowOff>166370</xdr:rowOff>
    </xdr:to>
    <xdr:sp>
      <xdr:nvSpPr>
        <xdr:cNvPr id="718" name="Image1" descr="报表底图"/>
        <xdr:cNvSpPr>
          <a:spLocks noChangeAspect="1"/>
        </xdr:cNvSpPr>
      </xdr:nvSpPr>
      <xdr:spPr>
        <a:xfrm>
          <a:off x="1428115" y="403109430"/>
          <a:ext cx="273050" cy="509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737</xdr:row>
      <xdr:rowOff>0</xdr:rowOff>
    </xdr:from>
    <xdr:to>
      <xdr:col>2</xdr:col>
      <xdr:colOff>273050</xdr:colOff>
      <xdr:row>738</xdr:row>
      <xdr:rowOff>166370</xdr:rowOff>
    </xdr:to>
    <xdr:sp>
      <xdr:nvSpPr>
        <xdr:cNvPr id="719" name="Image1" descr="报表底图"/>
        <xdr:cNvSpPr>
          <a:spLocks noChangeAspect="1"/>
        </xdr:cNvSpPr>
      </xdr:nvSpPr>
      <xdr:spPr>
        <a:xfrm>
          <a:off x="1428115" y="403109430"/>
          <a:ext cx="273050" cy="509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737</xdr:row>
      <xdr:rowOff>0</xdr:rowOff>
    </xdr:from>
    <xdr:to>
      <xdr:col>2</xdr:col>
      <xdr:colOff>273050</xdr:colOff>
      <xdr:row>738</xdr:row>
      <xdr:rowOff>166370</xdr:rowOff>
    </xdr:to>
    <xdr:sp>
      <xdr:nvSpPr>
        <xdr:cNvPr id="720" name="Image1" descr="报表底图"/>
        <xdr:cNvSpPr>
          <a:spLocks noChangeAspect="1"/>
        </xdr:cNvSpPr>
      </xdr:nvSpPr>
      <xdr:spPr>
        <a:xfrm>
          <a:off x="1428115" y="403109430"/>
          <a:ext cx="273050" cy="509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737</xdr:row>
      <xdr:rowOff>0</xdr:rowOff>
    </xdr:from>
    <xdr:to>
      <xdr:col>2</xdr:col>
      <xdr:colOff>273050</xdr:colOff>
      <xdr:row>738</xdr:row>
      <xdr:rowOff>166370</xdr:rowOff>
    </xdr:to>
    <xdr:sp>
      <xdr:nvSpPr>
        <xdr:cNvPr id="721" name="Image1" descr="报表底图"/>
        <xdr:cNvSpPr>
          <a:spLocks noChangeAspect="1"/>
        </xdr:cNvSpPr>
      </xdr:nvSpPr>
      <xdr:spPr>
        <a:xfrm>
          <a:off x="1428115" y="403109430"/>
          <a:ext cx="273050" cy="509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737</xdr:row>
      <xdr:rowOff>0</xdr:rowOff>
    </xdr:from>
    <xdr:to>
      <xdr:col>2</xdr:col>
      <xdr:colOff>273050</xdr:colOff>
      <xdr:row>738</xdr:row>
      <xdr:rowOff>166370</xdr:rowOff>
    </xdr:to>
    <xdr:sp>
      <xdr:nvSpPr>
        <xdr:cNvPr id="722" name="Image1" descr="报表底图"/>
        <xdr:cNvSpPr>
          <a:spLocks noChangeAspect="1"/>
        </xdr:cNvSpPr>
      </xdr:nvSpPr>
      <xdr:spPr>
        <a:xfrm>
          <a:off x="1428115" y="403109430"/>
          <a:ext cx="273050" cy="509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737</xdr:row>
      <xdr:rowOff>0</xdr:rowOff>
    </xdr:from>
    <xdr:to>
      <xdr:col>2</xdr:col>
      <xdr:colOff>273050</xdr:colOff>
      <xdr:row>738</xdr:row>
      <xdr:rowOff>166370</xdr:rowOff>
    </xdr:to>
    <xdr:sp>
      <xdr:nvSpPr>
        <xdr:cNvPr id="723" name="Image1" descr="报表底图"/>
        <xdr:cNvSpPr>
          <a:spLocks noChangeAspect="1"/>
        </xdr:cNvSpPr>
      </xdr:nvSpPr>
      <xdr:spPr>
        <a:xfrm>
          <a:off x="1428115" y="403109430"/>
          <a:ext cx="273050" cy="509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737</xdr:row>
      <xdr:rowOff>0</xdr:rowOff>
    </xdr:from>
    <xdr:to>
      <xdr:col>2</xdr:col>
      <xdr:colOff>273050</xdr:colOff>
      <xdr:row>738</xdr:row>
      <xdr:rowOff>166370</xdr:rowOff>
    </xdr:to>
    <xdr:sp>
      <xdr:nvSpPr>
        <xdr:cNvPr id="724" name="Image1" descr="报表底图"/>
        <xdr:cNvSpPr>
          <a:spLocks noChangeAspect="1"/>
        </xdr:cNvSpPr>
      </xdr:nvSpPr>
      <xdr:spPr>
        <a:xfrm>
          <a:off x="1428115" y="403109430"/>
          <a:ext cx="273050" cy="509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737</xdr:row>
      <xdr:rowOff>0</xdr:rowOff>
    </xdr:from>
    <xdr:to>
      <xdr:col>2</xdr:col>
      <xdr:colOff>273050</xdr:colOff>
      <xdr:row>738</xdr:row>
      <xdr:rowOff>143510</xdr:rowOff>
    </xdr:to>
    <xdr:sp>
      <xdr:nvSpPr>
        <xdr:cNvPr id="725" name="Image1" descr="报表底图"/>
        <xdr:cNvSpPr>
          <a:spLocks noChangeAspect="1"/>
        </xdr:cNvSpPr>
      </xdr:nvSpPr>
      <xdr:spPr>
        <a:xfrm>
          <a:off x="1428115" y="403109430"/>
          <a:ext cx="273050" cy="486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737</xdr:row>
      <xdr:rowOff>0</xdr:rowOff>
    </xdr:from>
    <xdr:to>
      <xdr:col>2</xdr:col>
      <xdr:colOff>273050</xdr:colOff>
      <xdr:row>738</xdr:row>
      <xdr:rowOff>143510</xdr:rowOff>
    </xdr:to>
    <xdr:sp>
      <xdr:nvSpPr>
        <xdr:cNvPr id="726" name="Image1" descr="报表底图"/>
        <xdr:cNvSpPr>
          <a:spLocks noChangeAspect="1"/>
        </xdr:cNvSpPr>
      </xdr:nvSpPr>
      <xdr:spPr>
        <a:xfrm>
          <a:off x="1428115" y="403109430"/>
          <a:ext cx="273050" cy="486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737</xdr:row>
      <xdr:rowOff>0</xdr:rowOff>
    </xdr:from>
    <xdr:to>
      <xdr:col>2</xdr:col>
      <xdr:colOff>273050</xdr:colOff>
      <xdr:row>738</xdr:row>
      <xdr:rowOff>143510</xdr:rowOff>
    </xdr:to>
    <xdr:sp>
      <xdr:nvSpPr>
        <xdr:cNvPr id="727" name="Image1" descr="报表底图"/>
        <xdr:cNvSpPr>
          <a:spLocks noChangeAspect="1"/>
        </xdr:cNvSpPr>
      </xdr:nvSpPr>
      <xdr:spPr>
        <a:xfrm>
          <a:off x="1428115" y="403109430"/>
          <a:ext cx="273050" cy="486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737</xdr:row>
      <xdr:rowOff>0</xdr:rowOff>
    </xdr:from>
    <xdr:to>
      <xdr:col>2</xdr:col>
      <xdr:colOff>273050</xdr:colOff>
      <xdr:row>738</xdr:row>
      <xdr:rowOff>143510</xdr:rowOff>
    </xdr:to>
    <xdr:sp>
      <xdr:nvSpPr>
        <xdr:cNvPr id="728" name="Image1" descr="报表底图"/>
        <xdr:cNvSpPr>
          <a:spLocks noChangeAspect="1"/>
        </xdr:cNvSpPr>
      </xdr:nvSpPr>
      <xdr:spPr>
        <a:xfrm>
          <a:off x="1428115" y="403109430"/>
          <a:ext cx="273050" cy="486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737</xdr:row>
      <xdr:rowOff>0</xdr:rowOff>
    </xdr:from>
    <xdr:to>
      <xdr:col>2</xdr:col>
      <xdr:colOff>273050</xdr:colOff>
      <xdr:row>738</xdr:row>
      <xdr:rowOff>143510</xdr:rowOff>
    </xdr:to>
    <xdr:sp>
      <xdr:nvSpPr>
        <xdr:cNvPr id="729" name="Image1" descr="报表底图"/>
        <xdr:cNvSpPr>
          <a:spLocks noChangeAspect="1"/>
        </xdr:cNvSpPr>
      </xdr:nvSpPr>
      <xdr:spPr>
        <a:xfrm>
          <a:off x="1428115" y="403109430"/>
          <a:ext cx="273050" cy="486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920</xdr:row>
      <xdr:rowOff>0</xdr:rowOff>
    </xdr:from>
    <xdr:to>
      <xdr:col>2</xdr:col>
      <xdr:colOff>274320</xdr:colOff>
      <xdr:row>921</xdr:row>
      <xdr:rowOff>135255</xdr:rowOff>
    </xdr:to>
    <xdr:sp>
      <xdr:nvSpPr>
        <xdr:cNvPr id="730" name="AutoShape 27" descr="报表底图"/>
        <xdr:cNvSpPr>
          <a:spLocks noChangeAspect="1" noChangeArrowheads="1"/>
        </xdr:cNvSpPr>
      </xdr:nvSpPr>
      <xdr:spPr>
        <a:xfrm>
          <a:off x="1428115" y="486548430"/>
          <a:ext cx="274320" cy="6305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920</xdr:row>
      <xdr:rowOff>0</xdr:rowOff>
    </xdr:from>
    <xdr:to>
      <xdr:col>2</xdr:col>
      <xdr:colOff>274320</xdr:colOff>
      <xdr:row>921</xdr:row>
      <xdr:rowOff>165735</xdr:rowOff>
    </xdr:to>
    <xdr:sp>
      <xdr:nvSpPr>
        <xdr:cNvPr id="731" name="AutoShape 28" descr="报表底图"/>
        <xdr:cNvSpPr>
          <a:spLocks noChangeAspect="1" noChangeArrowheads="1"/>
        </xdr:cNvSpPr>
      </xdr:nvSpPr>
      <xdr:spPr>
        <a:xfrm>
          <a:off x="1428115" y="486548430"/>
          <a:ext cx="274320" cy="6610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920</xdr:row>
      <xdr:rowOff>0</xdr:rowOff>
    </xdr:from>
    <xdr:to>
      <xdr:col>2</xdr:col>
      <xdr:colOff>274320</xdr:colOff>
      <xdr:row>921</xdr:row>
      <xdr:rowOff>165735</xdr:rowOff>
    </xdr:to>
    <xdr:sp>
      <xdr:nvSpPr>
        <xdr:cNvPr id="732" name="AutoShape 29" descr="报表底图"/>
        <xdr:cNvSpPr>
          <a:spLocks noChangeAspect="1" noChangeArrowheads="1"/>
        </xdr:cNvSpPr>
      </xdr:nvSpPr>
      <xdr:spPr>
        <a:xfrm>
          <a:off x="1428115" y="486548430"/>
          <a:ext cx="274320" cy="6610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920</xdr:row>
      <xdr:rowOff>0</xdr:rowOff>
    </xdr:from>
    <xdr:to>
      <xdr:col>2</xdr:col>
      <xdr:colOff>274320</xdr:colOff>
      <xdr:row>921</xdr:row>
      <xdr:rowOff>165735</xdr:rowOff>
    </xdr:to>
    <xdr:sp>
      <xdr:nvSpPr>
        <xdr:cNvPr id="733" name="AutoShape 30" descr="报表底图"/>
        <xdr:cNvSpPr>
          <a:spLocks noChangeAspect="1" noChangeArrowheads="1"/>
        </xdr:cNvSpPr>
      </xdr:nvSpPr>
      <xdr:spPr>
        <a:xfrm>
          <a:off x="1428115" y="486548430"/>
          <a:ext cx="274320" cy="6610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920</xdr:row>
      <xdr:rowOff>0</xdr:rowOff>
    </xdr:from>
    <xdr:to>
      <xdr:col>2</xdr:col>
      <xdr:colOff>274320</xdr:colOff>
      <xdr:row>921</xdr:row>
      <xdr:rowOff>165735</xdr:rowOff>
    </xdr:to>
    <xdr:sp>
      <xdr:nvSpPr>
        <xdr:cNvPr id="734" name="AutoShape 31" descr="报表底图"/>
        <xdr:cNvSpPr>
          <a:spLocks noChangeAspect="1" noChangeArrowheads="1"/>
        </xdr:cNvSpPr>
      </xdr:nvSpPr>
      <xdr:spPr>
        <a:xfrm>
          <a:off x="1428115" y="486548430"/>
          <a:ext cx="274320" cy="6610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920</xdr:row>
      <xdr:rowOff>0</xdr:rowOff>
    </xdr:from>
    <xdr:to>
      <xdr:col>2</xdr:col>
      <xdr:colOff>274320</xdr:colOff>
      <xdr:row>921</xdr:row>
      <xdr:rowOff>165735</xdr:rowOff>
    </xdr:to>
    <xdr:sp>
      <xdr:nvSpPr>
        <xdr:cNvPr id="735" name="AutoShape 32" descr="报表底图"/>
        <xdr:cNvSpPr>
          <a:spLocks noChangeAspect="1" noChangeArrowheads="1"/>
        </xdr:cNvSpPr>
      </xdr:nvSpPr>
      <xdr:spPr>
        <a:xfrm>
          <a:off x="1428115" y="486548430"/>
          <a:ext cx="274320" cy="6610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920</xdr:row>
      <xdr:rowOff>0</xdr:rowOff>
    </xdr:from>
    <xdr:to>
      <xdr:col>2</xdr:col>
      <xdr:colOff>274320</xdr:colOff>
      <xdr:row>921</xdr:row>
      <xdr:rowOff>165735</xdr:rowOff>
    </xdr:to>
    <xdr:sp>
      <xdr:nvSpPr>
        <xdr:cNvPr id="736" name="AutoShape 33" descr="报表底图"/>
        <xdr:cNvSpPr>
          <a:spLocks noChangeAspect="1" noChangeArrowheads="1"/>
        </xdr:cNvSpPr>
      </xdr:nvSpPr>
      <xdr:spPr>
        <a:xfrm>
          <a:off x="1428115" y="486548430"/>
          <a:ext cx="274320" cy="6610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920</xdr:row>
      <xdr:rowOff>0</xdr:rowOff>
    </xdr:from>
    <xdr:to>
      <xdr:col>2</xdr:col>
      <xdr:colOff>274320</xdr:colOff>
      <xdr:row>921</xdr:row>
      <xdr:rowOff>165735</xdr:rowOff>
    </xdr:to>
    <xdr:sp>
      <xdr:nvSpPr>
        <xdr:cNvPr id="737" name="AutoShape 34" descr="报表底图"/>
        <xdr:cNvSpPr>
          <a:spLocks noChangeAspect="1" noChangeArrowheads="1"/>
        </xdr:cNvSpPr>
      </xdr:nvSpPr>
      <xdr:spPr>
        <a:xfrm>
          <a:off x="1428115" y="486548430"/>
          <a:ext cx="274320" cy="6610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920</xdr:row>
      <xdr:rowOff>0</xdr:rowOff>
    </xdr:from>
    <xdr:to>
      <xdr:col>2</xdr:col>
      <xdr:colOff>274320</xdr:colOff>
      <xdr:row>921</xdr:row>
      <xdr:rowOff>135255</xdr:rowOff>
    </xdr:to>
    <xdr:sp>
      <xdr:nvSpPr>
        <xdr:cNvPr id="738" name="AutoShape 35" descr="报表底图"/>
        <xdr:cNvSpPr>
          <a:spLocks noChangeAspect="1" noChangeArrowheads="1"/>
        </xdr:cNvSpPr>
      </xdr:nvSpPr>
      <xdr:spPr>
        <a:xfrm>
          <a:off x="1428115" y="486548430"/>
          <a:ext cx="274320" cy="6305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920</xdr:row>
      <xdr:rowOff>0</xdr:rowOff>
    </xdr:from>
    <xdr:to>
      <xdr:col>2</xdr:col>
      <xdr:colOff>274320</xdr:colOff>
      <xdr:row>921</xdr:row>
      <xdr:rowOff>135255</xdr:rowOff>
    </xdr:to>
    <xdr:sp>
      <xdr:nvSpPr>
        <xdr:cNvPr id="739" name="AutoShape 36" descr="报表底图"/>
        <xdr:cNvSpPr>
          <a:spLocks noChangeAspect="1" noChangeArrowheads="1"/>
        </xdr:cNvSpPr>
      </xdr:nvSpPr>
      <xdr:spPr>
        <a:xfrm>
          <a:off x="1428115" y="486548430"/>
          <a:ext cx="274320" cy="6305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920</xdr:row>
      <xdr:rowOff>0</xdr:rowOff>
    </xdr:from>
    <xdr:to>
      <xdr:col>2</xdr:col>
      <xdr:colOff>274320</xdr:colOff>
      <xdr:row>921</xdr:row>
      <xdr:rowOff>135255</xdr:rowOff>
    </xdr:to>
    <xdr:sp>
      <xdr:nvSpPr>
        <xdr:cNvPr id="740" name="AutoShape 37" descr="报表底图"/>
        <xdr:cNvSpPr>
          <a:spLocks noChangeAspect="1" noChangeArrowheads="1"/>
        </xdr:cNvSpPr>
      </xdr:nvSpPr>
      <xdr:spPr>
        <a:xfrm>
          <a:off x="1428115" y="486548430"/>
          <a:ext cx="274320" cy="6305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920</xdr:row>
      <xdr:rowOff>0</xdr:rowOff>
    </xdr:from>
    <xdr:to>
      <xdr:col>2</xdr:col>
      <xdr:colOff>274320</xdr:colOff>
      <xdr:row>921</xdr:row>
      <xdr:rowOff>135255</xdr:rowOff>
    </xdr:to>
    <xdr:sp>
      <xdr:nvSpPr>
        <xdr:cNvPr id="741" name="AutoShape 38" descr="报表底图"/>
        <xdr:cNvSpPr>
          <a:spLocks noChangeAspect="1" noChangeArrowheads="1"/>
        </xdr:cNvSpPr>
      </xdr:nvSpPr>
      <xdr:spPr>
        <a:xfrm>
          <a:off x="1428115" y="486548430"/>
          <a:ext cx="274320" cy="6305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920</xdr:row>
      <xdr:rowOff>0</xdr:rowOff>
    </xdr:from>
    <xdr:to>
      <xdr:col>2</xdr:col>
      <xdr:colOff>274320</xdr:colOff>
      <xdr:row>921</xdr:row>
      <xdr:rowOff>135255</xdr:rowOff>
    </xdr:to>
    <xdr:sp>
      <xdr:nvSpPr>
        <xdr:cNvPr id="742" name="AutoShape 39" descr="报表底图"/>
        <xdr:cNvSpPr>
          <a:spLocks noChangeAspect="1" noChangeArrowheads="1"/>
        </xdr:cNvSpPr>
      </xdr:nvSpPr>
      <xdr:spPr>
        <a:xfrm>
          <a:off x="1428115" y="486548430"/>
          <a:ext cx="274320" cy="6305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920</xdr:row>
      <xdr:rowOff>0</xdr:rowOff>
    </xdr:from>
    <xdr:to>
      <xdr:col>2</xdr:col>
      <xdr:colOff>274320</xdr:colOff>
      <xdr:row>921</xdr:row>
      <xdr:rowOff>135255</xdr:rowOff>
    </xdr:to>
    <xdr:sp>
      <xdr:nvSpPr>
        <xdr:cNvPr id="743" name="AutoShape 40" descr="报表底图"/>
        <xdr:cNvSpPr>
          <a:spLocks noChangeAspect="1" noChangeArrowheads="1"/>
        </xdr:cNvSpPr>
      </xdr:nvSpPr>
      <xdr:spPr>
        <a:xfrm>
          <a:off x="1428115" y="486548430"/>
          <a:ext cx="274320" cy="6305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920</xdr:row>
      <xdr:rowOff>0</xdr:rowOff>
    </xdr:from>
    <xdr:to>
      <xdr:col>2</xdr:col>
      <xdr:colOff>274320</xdr:colOff>
      <xdr:row>921</xdr:row>
      <xdr:rowOff>165735</xdr:rowOff>
    </xdr:to>
    <xdr:sp>
      <xdr:nvSpPr>
        <xdr:cNvPr id="744" name="AutoShape 41" descr="报表底图"/>
        <xdr:cNvSpPr>
          <a:spLocks noChangeAspect="1" noChangeArrowheads="1"/>
        </xdr:cNvSpPr>
      </xdr:nvSpPr>
      <xdr:spPr>
        <a:xfrm>
          <a:off x="1428115" y="486548430"/>
          <a:ext cx="274320" cy="6610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920</xdr:row>
      <xdr:rowOff>0</xdr:rowOff>
    </xdr:from>
    <xdr:to>
      <xdr:col>2</xdr:col>
      <xdr:colOff>274320</xdr:colOff>
      <xdr:row>921</xdr:row>
      <xdr:rowOff>165735</xdr:rowOff>
    </xdr:to>
    <xdr:sp>
      <xdr:nvSpPr>
        <xdr:cNvPr id="745" name="AutoShape 42" descr="报表底图"/>
        <xdr:cNvSpPr>
          <a:spLocks noChangeAspect="1" noChangeArrowheads="1"/>
        </xdr:cNvSpPr>
      </xdr:nvSpPr>
      <xdr:spPr>
        <a:xfrm>
          <a:off x="1428115" y="486548430"/>
          <a:ext cx="274320" cy="6610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920</xdr:row>
      <xdr:rowOff>0</xdr:rowOff>
    </xdr:from>
    <xdr:to>
      <xdr:col>2</xdr:col>
      <xdr:colOff>274320</xdr:colOff>
      <xdr:row>921</xdr:row>
      <xdr:rowOff>165735</xdr:rowOff>
    </xdr:to>
    <xdr:sp>
      <xdr:nvSpPr>
        <xdr:cNvPr id="746" name="AutoShape 43" descr="报表底图"/>
        <xdr:cNvSpPr>
          <a:spLocks noChangeAspect="1" noChangeArrowheads="1"/>
        </xdr:cNvSpPr>
      </xdr:nvSpPr>
      <xdr:spPr>
        <a:xfrm>
          <a:off x="1428115" y="486548430"/>
          <a:ext cx="274320" cy="6610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920</xdr:row>
      <xdr:rowOff>0</xdr:rowOff>
    </xdr:from>
    <xdr:to>
      <xdr:col>2</xdr:col>
      <xdr:colOff>274320</xdr:colOff>
      <xdr:row>921</xdr:row>
      <xdr:rowOff>165735</xdr:rowOff>
    </xdr:to>
    <xdr:sp>
      <xdr:nvSpPr>
        <xdr:cNvPr id="747" name="AutoShape 44" descr="报表底图"/>
        <xdr:cNvSpPr>
          <a:spLocks noChangeAspect="1" noChangeArrowheads="1"/>
        </xdr:cNvSpPr>
      </xdr:nvSpPr>
      <xdr:spPr>
        <a:xfrm>
          <a:off x="1428115" y="486548430"/>
          <a:ext cx="274320" cy="6610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920</xdr:row>
      <xdr:rowOff>0</xdr:rowOff>
    </xdr:from>
    <xdr:to>
      <xdr:col>2</xdr:col>
      <xdr:colOff>274320</xdr:colOff>
      <xdr:row>921</xdr:row>
      <xdr:rowOff>165735</xdr:rowOff>
    </xdr:to>
    <xdr:sp>
      <xdr:nvSpPr>
        <xdr:cNvPr id="748" name="AutoShape 45" descr="报表底图"/>
        <xdr:cNvSpPr>
          <a:spLocks noChangeAspect="1" noChangeArrowheads="1"/>
        </xdr:cNvSpPr>
      </xdr:nvSpPr>
      <xdr:spPr>
        <a:xfrm>
          <a:off x="1428115" y="486548430"/>
          <a:ext cx="274320" cy="6610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920</xdr:row>
      <xdr:rowOff>0</xdr:rowOff>
    </xdr:from>
    <xdr:to>
      <xdr:col>2</xdr:col>
      <xdr:colOff>274320</xdr:colOff>
      <xdr:row>921</xdr:row>
      <xdr:rowOff>165735</xdr:rowOff>
    </xdr:to>
    <xdr:sp>
      <xdr:nvSpPr>
        <xdr:cNvPr id="749" name="AutoShape 46" descr="报表底图"/>
        <xdr:cNvSpPr>
          <a:spLocks noChangeAspect="1" noChangeArrowheads="1"/>
        </xdr:cNvSpPr>
      </xdr:nvSpPr>
      <xdr:spPr>
        <a:xfrm>
          <a:off x="1428115" y="486548430"/>
          <a:ext cx="274320" cy="6610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920</xdr:row>
      <xdr:rowOff>0</xdr:rowOff>
    </xdr:from>
    <xdr:to>
      <xdr:col>2</xdr:col>
      <xdr:colOff>274320</xdr:colOff>
      <xdr:row>921</xdr:row>
      <xdr:rowOff>165735</xdr:rowOff>
    </xdr:to>
    <xdr:sp>
      <xdr:nvSpPr>
        <xdr:cNvPr id="750" name="AutoShape 47" descr="报表底图"/>
        <xdr:cNvSpPr>
          <a:spLocks noChangeAspect="1" noChangeArrowheads="1"/>
        </xdr:cNvSpPr>
      </xdr:nvSpPr>
      <xdr:spPr>
        <a:xfrm>
          <a:off x="1428115" y="486548430"/>
          <a:ext cx="274320" cy="6610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920</xdr:row>
      <xdr:rowOff>0</xdr:rowOff>
    </xdr:from>
    <xdr:to>
      <xdr:col>2</xdr:col>
      <xdr:colOff>274320</xdr:colOff>
      <xdr:row>921</xdr:row>
      <xdr:rowOff>135255</xdr:rowOff>
    </xdr:to>
    <xdr:sp>
      <xdr:nvSpPr>
        <xdr:cNvPr id="751" name="AutoShape 48" descr="报表底图"/>
        <xdr:cNvSpPr>
          <a:spLocks noChangeAspect="1" noChangeArrowheads="1"/>
        </xdr:cNvSpPr>
      </xdr:nvSpPr>
      <xdr:spPr>
        <a:xfrm>
          <a:off x="1428115" y="486548430"/>
          <a:ext cx="274320" cy="6305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920</xdr:row>
      <xdr:rowOff>0</xdr:rowOff>
    </xdr:from>
    <xdr:to>
      <xdr:col>2</xdr:col>
      <xdr:colOff>274320</xdr:colOff>
      <xdr:row>921</xdr:row>
      <xdr:rowOff>135255</xdr:rowOff>
    </xdr:to>
    <xdr:sp>
      <xdr:nvSpPr>
        <xdr:cNvPr id="752" name="AutoShape 49" descr="报表底图"/>
        <xdr:cNvSpPr>
          <a:spLocks noChangeAspect="1" noChangeArrowheads="1"/>
        </xdr:cNvSpPr>
      </xdr:nvSpPr>
      <xdr:spPr>
        <a:xfrm>
          <a:off x="1428115" y="486548430"/>
          <a:ext cx="274320" cy="6305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920</xdr:row>
      <xdr:rowOff>0</xdr:rowOff>
    </xdr:from>
    <xdr:to>
      <xdr:col>2</xdr:col>
      <xdr:colOff>274320</xdr:colOff>
      <xdr:row>921</xdr:row>
      <xdr:rowOff>135255</xdr:rowOff>
    </xdr:to>
    <xdr:sp>
      <xdr:nvSpPr>
        <xdr:cNvPr id="753" name="AutoShape 50" descr="报表底图"/>
        <xdr:cNvSpPr>
          <a:spLocks noChangeAspect="1" noChangeArrowheads="1"/>
        </xdr:cNvSpPr>
      </xdr:nvSpPr>
      <xdr:spPr>
        <a:xfrm>
          <a:off x="1428115" y="486548430"/>
          <a:ext cx="274320" cy="6305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920</xdr:row>
      <xdr:rowOff>0</xdr:rowOff>
    </xdr:from>
    <xdr:to>
      <xdr:col>2</xdr:col>
      <xdr:colOff>274320</xdr:colOff>
      <xdr:row>921</xdr:row>
      <xdr:rowOff>135255</xdr:rowOff>
    </xdr:to>
    <xdr:sp>
      <xdr:nvSpPr>
        <xdr:cNvPr id="754" name="AutoShape 51" descr="报表底图"/>
        <xdr:cNvSpPr>
          <a:spLocks noChangeAspect="1" noChangeArrowheads="1"/>
        </xdr:cNvSpPr>
      </xdr:nvSpPr>
      <xdr:spPr>
        <a:xfrm>
          <a:off x="1428115" y="486548430"/>
          <a:ext cx="274320" cy="6305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920</xdr:row>
      <xdr:rowOff>0</xdr:rowOff>
    </xdr:from>
    <xdr:to>
      <xdr:col>2</xdr:col>
      <xdr:colOff>274320</xdr:colOff>
      <xdr:row>921</xdr:row>
      <xdr:rowOff>135255</xdr:rowOff>
    </xdr:to>
    <xdr:sp>
      <xdr:nvSpPr>
        <xdr:cNvPr id="755" name="AutoShape 52" descr="报表底图"/>
        <xdr:cNvSpPr>
          <a:spLocks noChangeAspect="1" noChangeArrowheads="1"/>
        </xdr:cNvSpPr>
      </xdr:nvSpPr>
      <xdr:spPr>
        <a:xfrm>
          <a:off x="1428115" y="486548430"/>
          <a:ext cx="274320" cy="6305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920</xdr:row>
      <xdr:rowOff>0</xdr:rowOff>
    </xdr:from>
    <xdr:to>
      <xdr:col>2</xdr:col>
      <xdr:colOff>274320</xdr:colOff>
      <xdr:row>921</xdr:row>
      <xdr:rowOff>135255</xdr:rowOff>
    </xdr:to>
    <xdr:sp>
      <xdr:nvSpPr>
        <xdr:cNvPr id="756" name="Image1" descr="报表底图"/>
        <xdr:cNvSpPr>
          <a:spLocks noChangeAspect="1" noChangeArrowheads="1"/>
        </xdr:cNvSpPr>
      </xdr:nvSpPr>
      <xdr:spPr>
        <a:xfrm>
          <a:off x="1428115" y="486548430"/>
          <a:ext cx="274320" cy="6305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920</xdr:row>
      <xdr:rowOff>0</xdr:rowOff>
    </xdr:from>
    <xdr:to>
      <xdr:col>2</xdr:col>
      <xdr:colOff>274320</xdr:colOff>
      <xdr:row>921</xdr:row>
      <xdr:rowOff>165735</xdr:rowOff>
    </xdr:to>
    <xdr:sp>
      <xdr:nvSpPr>
        <xdr:cNvPr id="757" name="Image1" descr="报表底图"/>
        <xdr:cNvSpPr>
          <a:spLocks noChangeAspect="1" noChangeArrowheads="1"/>
        </xdr:cNvSpPr>
      </xdr:nvSpPr>
      <xdr:spPr>
        <a:xfrm>
          <a:off x="1428115" y="486548430"/>
          <a:ext cx="274320" cy="6610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920</xdr:row>
      <xdr:rowOff>0</xdr:rowOff>
    </xdr:from>
    <xdr:to>
      <xdr:col>2</xdr:col>
      <xdr:colOff>274320</xdr:colOff>
      <xdr:row>921</xdr:row>
      <xdr:rowOff>165735</xdr:rowOff>
    </xdr:to>
    <xdr:sp>
      <xdr:nvSpPr>
        <xdr:cNvPr id="758" name="Image1" descr="报表底图"/>
        <xdr:cNvSpPr>
          <a:spLocks noChangeAspect="1" noChangeArrowheads="1"/>
        </xdr:cNvSpPr>
      </xdr:nvSpPr>
      <xdr:spPr>
        <a:xfrm>
          <a:off x="1428115" y="486548430"/>
          <a:ext cx="274320" cy="6610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920</xdr:row>
      <xdr:rowOff>0</xdr:rowOff>
    </xdr:from>
    <xdr:to>
      <xdr:col>2</xdr:col>
      <xdr:colOff>274320</xdr:colOff>
      <xdr:row>921</xdr:row>
      <xdr:rowOff>165735</xdr:rowOff>
    </xdr:to>
    <xdr:sp>
      <xdr:nvSpPr>
        <xdr:cNvPr id="759" name="Image1" descr="报表底图"/>
        <xdr:cNvSpPr>
          <a:spLocks noChangeAspect="1" noChangeArrowheads="1"/>
        </xdr:cNvSpPr>
      </xdr:nvSpPr>
      <xdr:spPr>
        <a:xfrm>
          <a:off x="1428115" y="486548430"/>
          <a:ext cx="274320" cy="6610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920</xdr:row>
      <xdr:rowOff>0</xdr:rowOff>
    </xdr:from>
    <xdr:to>
      <xdr:col>2</xdr:col>
      <xdr:colOff>274320</xdr:colOff>
      <xdr:row>921</xdr:row>
      <xdr:rowOff>165735</xdr:rowOff>
    </xdr:to>
    <xdr:sp>
      <xdr:nvSpPr>
        <xdr:cNvPr id="760" name="Image1" descr="报表底图"/>
        <xdr:cNvSpPr>
          <a:spLocks noChangeAspect="1" noChangeArrowheads="1"/>
        </xdr:cNvSpPr>
      </xdr:nvSpPr>
      <xdr:spPr>
        <a:xfrm>
          <a:off x="1428115" y="486548430"/>
          <a:ext cx="274320" cy="6610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920</xdr:row>
      <xdr:rowOff>0</xdr:rowOff>
    </xdr:from>
    <xdr:to>
      <xdr:col>2</xdr:col>
      <xdr:colOff>274320</xdr:colOff>
      <xdr:row>921</xdr:row>
      <xdr:rowOff>165735</xdr:rowOff>
    </xdr:to>
    <xdr:sp>
      <xdr:nvSpPr>
        <xdr:cNvPr id="761" name="Image1" descr="报表底图"/>
        <xdr:cNvSpPr>
          <a:spLocks noChangeAspect="1" noChangeArrowheads="1"/>
        </xdr:cNvSpPr>
      </xdr:nvSpPr>
      <xdr:spPr>
        <a:xfrm>
          <a:off x="1428115" y="486548430"/>
          <a:ext cx="274320" cy="6610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920</xdr:row>
      <xdr:rowOff>0</xdr:rowOff>
    </xdr:from>
    <xdr:to>
      <xdr:col>2</xdr:col>
      <xdr:colOff>274320</xdr:colOff>
      <xdr:row>921</xdr:row>
      <xdr:rowOff>165735</xdr:rowOff>
    </xdr:to>
    <xdr:sp>
      <xdr:nvSpPr>
        <xdr:cNvPr id="762" name="Image1" descr="报表底图"/>
        <xdr:cNvSpPr>
          <a:spLocks noChangeAspect="1" noChangeArrowheads="1"/>
        </xdr:cNvSpPr>
      </xdr:nvSpPr>
      <xdr:spPr>
        <a:xfrm>
          <a:off x="1428115" y="486548430"/>
          <a:ext cx="274320" cy="6610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920</xdr:row>
      <xdr:rowOff>0</xdr:rowOff>
    </xdr:from>
    <xdr:to>
      <xdr:col>2</xdr:col>
      <xdr:colOff>274320</xdr:colOff>
      <xdr:row>921</xdr:row>
      <xdr:rowOff>165735</xdr:rowOff>
    </xdr:to>
    <xdr:sp>
      <xdr:nvSpPr>
        <xdr:cNvPr id="763" name="Image1" descr="报表底图"/>
        <xdr:cNvSpPr>
          <a:spLocks noChangeAspect="1" noChangeArrowheads="1"/>
        </xdr:cNvSpPr>
      </xdr:nvSpPr>
      <xdr:spPr>
        <a:xfrm>
          <a:off x="1428115" y="486548430"/>
          <a:ext cx="274320" cy="6610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920</xdr:row>
      <xdr:rowOff>0</xdr:rowOff>
    </xdr:from>
    <xdr:to>
      <xdr:col>2</xdr:col>
      <xdr:colOff>274320</xdr:colOff>
      <xdr:row>921</xdr:row>
      <xdr:rowOff>135255</xdr:rowOff>
    </xdr:to>
    <xdr:sp>
      <xdr:nvSpPr>
        <xdr:cNvPr id="764" name="Image1" descr="报表底图"/>
        <xdr:cNvSpPr>
          <a:spLocks noChangeAspect="1" noChangeArrowheads="1"/>
        </xdr:cNvSpPr>
      </xdr:nvSpPr>
      <xdr:spPr>
        <a:xfrm>
          <a:off x="1428115" y="486548430"/>
          <a:ext cx="274320" cy="6305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920</xdr:row>
      <xdr:rowOff>0</xdr:rowOff>
    </xdr:from>
    <xdr:to>
      <xdr:col>2</xdr:col>
      <xdr:colOff>274320</xdr:colOff>
      <xdr:row>921</xdr:row>
      <xdr:rowOff>135255</xdr:rowOff>
    </xdr:to>
    <xdr:sp>
      <xdr:nvSpPr>
        <xdr:cNvPr id="765" name="Image1" descr="报表底图"/>
        <xdr:cNvSpPr>
          <a:spLocks noChangeAspect="1" noChangeArrowheads="1"/>
        </xdr:cNvSpPr>
      </xdr:nvSpPr>
      <xdr:spPr>
        <a:xfrm>
          <a:off x="1428115" y="486548430"/>
          <a:ext cx="274320" cy="6305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920</xdr:row>
      <xdr:rowOff>0</xdr:rowOff>
    </xdr:from>
    <xdr:to>
      <xdr:col>2</xdr:col>
      <xdr:colOff>274320</xdr:colOff>
      <xdr:row>921</xdr:row>
      <xdr:rowOff>135255</xdr:rowOff>
    </xdr:to>
    <xdr:sp>
      <xdr:nvSpPr>
        <xdr:cNvPr id="766" name="Image1" descr="报表底图"/>
        <xdr:cNvSpPr>
          <a:spLocks noChangeAspect="1" noChangeArrowheads="1"/>
        </xdr:cNvSpPr>
      </xdr:nvSpPr>
      <xdr:spPr>
        <a:xfrm>
          <a:off x="1428115" y="486548430"/>
          <a:ext cx="274320" cy="6305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920</xdr:row>
      <xdr:rowOff>0</xdr:rowOff>
    </xdr:from>
    <xdr:to>
      <xdr:col>2</xdr:col>
      <xdr:colOff>274320</xdr:colOff>
      <xdr:row>921</xdr:row>
      <xdr:rowOff>135255</xdr:rowOff>
    </xdr:to>
    <xdr:sp>
      <xdr:nvSpPr>
        <xdr:cNvPr id="767" name="Image1" descr="报表底图"/>
        <xdr:cNvSpPr>
          <a:spLocks noChangeAspect="1" noChangeArrowheads="1"/>
        </xdr:cNvSpPr>
      </xdr:nvSpPr>
      <xdr:spPr>
        <a:xfrm>
          <a:off x="1428115" y="486548430"/>
          <a:ext cx="274320" cy="6305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920</xdr:row>
      <xdr:rowOff>0</xdr:rowOff>
    </xdr:from>
    <xdr:to>
      <xdr:col>2</xdr:col>
      <xdr:colOff>274320</xdr:colOff>
      <xdr:row>921</xdr:row>
      <xdr:rowOff>135255</xdr:rowOff>
    </xdr:to>
    <xdr:sp>
      <xdr:nvSpPr>
        <xdr:cNvPr id="768" name="Image1" descr="报表底图"/>
        <xdr:cNvSpPr>
          <a:spLocks noChangeAspect="1" noChangeArrowheads="1"/>
        </xdr:cNvSpPr>
      </xdr:nvSpPr>
      <xdr:spPr>
        <a:xfrm>
          <a:off x="1428115" y="486548430"/>
          <a:ext cx="274320" cy="6305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920</xdr:row>
      <xdr:rowOff>0</xdr:rowOff>
    </xdr:from>
    <xdr:to>
      <xdr:col>2</xdr:col>
      <xdr:colOff>274320</xdr:colOff>
      <xdr:row>921</xdr:row>
      <xdr:rowOff>135255</xdr:rowOff>
    </xdr:to>
    <xdr:sp>
      <xdr:nvSpPr>
        <xdr:cNvPr id="769" name="Image1" descr="报表底图"/>
        <xdr:cNvSpPr>
          <a:spLocks noChangeAspect="1" noChangeArrowheads="1"/>
        </xdr:cNvSpPr>
      </xdr:nvSpPr>
      <xdr:spPr>
        <a:xfrm>
          <a:off x="1428115" y="486548430"/>
          <a:ext cx="274320" cy="6305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920</xdr:row>
      <xdr:rowOff>0</xdr:rowOff>
    </xdr:from>
    <xdr:to>
      <xdr:col>2</xdr:col>
      <xdr:colOff>274320</xdr:colOff>
      <xdr:row>921</xdr:row>
      <xdr:rowOff>165735</xdr:rowOff>
    </xdr:to>
    <xdr:sp>
      <xdr:nvSpPr>
        <xdr:cNvPr id="770" name="Image1" descr="报表底图"/>
        <xdr:cNvSpPr>
          <a:spLocks noChangeAspect="1" noChangeArrowheads="1"/>
        </xdr:cNvSpPr>
      </xdr:nvSpPr>
      <xdr:spPr>
        <a:xfrm>
          <a:off x="1428115" y="486548430"/>
          <a:ext cx="274320" cy="6610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920</xdr:row>
      <xdr:rowOff>0</xdr:rowOff>
    </xdr:from>
    <xdr:to>
      <xdr:col>2</xdr:col>
      <xdr:colOff>274320</xdr:colOff>
      <xdr:row>921</xdr:row>
      <xdr:rowOff>165735</xdr:rowOff>
    </xdr:to>
    <xdr:sp>
      <xdr:nvSpPr>
        <xdr:cNvPr id="771" name="Image1" descr="报表底图"/>
        <xdr:cNvSpPr>
          <a:spLocks noChangeAspect="1" noChangeArrowheads="1"/>
        </xdr:cNvSpPr>
      </xdr:nvSpPr>
      <xdr:spPr>
        <a:xfrm>
          <a:off x="1428115" y="486548430"/>
          <a:ext cx="274320" cy="6610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920</xdr:row>
      <xdr:rowOff>0</xdr:rowOff>
    </xdr:from>
    <xdr:to>
      <xdr:col>2</xdr:col>
      <xdr:colOff>274320</xdr:colOff>
      <xdr:row>921</xdr:row>
      <xdr:rowOff>165735</xdr:rowOff>
    </xdr:to>
    <xdr:sp>
      <xdr:nvSpPr>
        <xdr:cNvPr id="772" name="Image1" descr="报表底图"/>
        <xdr:cNvSpPr>
          <a:spLocks noChangeAspect="1" noChangeArrowheads="1"/>
        </xdr:cNvSpPr>
      </xdr:nvSpPr>
      <xdr:spPr>
        <a:xfrm>
          <a:off x="1428115" y="486548430"/>
          <a:ext cx="274320" cy="6610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920</xdr:row>
      <xdr:rowOff>0</xdr:rowOff>
    </xdr:from>
    <xdr:to>
      <xdr:col>2</xdr:col>
      <xdr:colOff>274320</xdr:colOff>
      <xdr:row>921</xdr:row>
      <xdr:rowOff>165735</xdr:rowOff>
    </xdr:to>
    <xdr:sp>
      <xdr:nvSpPr>
        <xdr:cNvPr id="773" name="Image1" descr="报表底图"/>
        <xdr:cNvSpPr>
          <a:spLocks noChangeAspect="1" noChangeArrowheads="1"/>
        </xdr:cNvSpPr>
      </xdr:nvSpPr>
      <xdr:spPr>
        <a:xfrm>
          <a:off x="1428115" y="486548430"/>
          <a:ext cx="274320" cy="6610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920</xdr:row>
      <xdr:rowOff>0</xdr:rowOff>
    </xdr:from>
    <xdr:to>
      <xdr:col>2</xdr:col>
      <xdr:colOff>274320</xdr:colOff>
      <xdr:row>921</xdr:row>
      <xdr:rowOff>165735</xdr:rowOff>
    </xdr:to>
    <xdr:sp>
      <xdr:nvSpPr>
        <xdr:cNvPr id="774" name="Image1" descr="报表底图"/>
        <xdr:cNvSpPr>
          <a:spLocks noChangeAspect="1" noChangeArrowheads="1"/>
        </xdr:cNvSpPr>
      </xdr:nvSpPr>
      <xdr:spPr>
        <a:xfrm>
          <a:off x="1428115" y="486548430"/>
          <a:ext cx="274320" cy="6610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920</xdr:row>
      <xdr:rowOff>0</xdr:rowOff>
    </xdr:from>
    <xdr:to>
      <xdr:col>2</xdr:col>
      <xdr:colOff>274320</xdr:colOff>
      <xdr:row>921</xdr:row>
      <xdr:rowOff>165735</xdr:rowOff>
    </xdr:to>
    <xdr:sp>
      <xdr:nvSpPr>
        <xdr:cNvPr id="775" name="Image1" descr="报表底图"/>
        <xdr:cNvSpPr>
          <a:spLocks noChangeAspect="1" noChangeArrowheads="1"/>
        </xdr:cNvSpPr>
      </xdr:nvSpPr>
      <xdr:spPr>
        <a:xfrm>
          <a:off x="1428115" y="486548430"/>
          <a:ext cx="274320" cy="6610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920</xdr:row>
      <xdr:rowOff>0</xdr:rowOff>
    </xdr:from>
    <xdr:to>
      <xdr:col>2</xdr:col>
      <xdr:colOff>274320</xdr:colOff>
      <xdr:row>921</xdr:row>
      <xdr:rowOff>165735</xdr:rowOff>
    </xdr:to>
    <xdr:sp>
      <xdr:nvSpPr>
        <xdr:cNvPr id="776" name="Image1" descr="报表底图"/>
        <xdr:cNvSpPr>
          <a:spLocks noChangeAspect="1" noChangeArrowheads="1"/>
        </xdr:cNvSpPr>
      </xdr:nvSpPr>
      <xdr:spPr>
        <a:xfrm>
          <a:off x="1428115" y="486548430"/>
          <a:ext cx="274320" cy="6610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920</xdr:row>
      <xdr:rowOff>0</xdr:rowOff>
    </xdr:from>
    <xdr:to>
      <xdr:col>2</xdr:col>
      <xdr:colOff>274320</xdr:colOff>
      <xdr:row>921</xdr:row>
      <xdr:rowOff>135255</xdr:rowOff>
    </xdr:to>
    <xdr:sp>
      <xdr:nvSpPr>
        <xdr:cNvPr id="777" name="Image1" descr="报表底图"/>
        <xdr:cNvSpPr>
          <a:spLocks noChangeAspect="1" noChangeArrowheads="1"/>
        </xdr:cNvSpPr>
      </xdr:nvSpPr>
      <xdr:spPr>
        <a:xfrm>
          <a:off x="1428115" y="486548430"/>
          <a:ext cx="274320" cy="6305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920</xdr:row>
      <xdr:rowOff>0</xdr:rowOff>
    </xdr:from>
    <xdr:to>
      <xdr:col>2</xdr:col>
      <xdr:colOff>274320</xdr:colOff>
      <xdr:row>921</xdr:row>
      <xdr:rowOff>135255</xdr:rowOff>
    </xdr:to>
    <xdr:sp>
      <xdr:nvSpPr>
        <xdr:cNvPr id="778" name="Image1" descr="报表底图"/>
        <xdr:cNvSpPr>
          <a:spLocks noChangeAspect="1" noChangeArrowheads="1"/>
        </xdr:cNvSpPr>
      </xdr:nvSpPr>
      <xdr:spPr>
        <a:xfrm>
          <a:off x="1428115" y="486548430"/>
          <a:ext cx="274320" cy="6305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920</xdr:row>
      <xdr:rowOff>0</xdr:rowOff>
    </xdr:from>
    <xdr:to>
      <xdr:col>2</xdr:col>
      <xdr:colOff>274320</xdr:colOff>
      <xdr:row>921</xdr:row>
      <xdr:rowOff>135255</xdr:rowOff>
    </xdr:to>
    <xdr:sp>
      <xdr:nvSpPr>
        <xdr:cNvPr id="779" name="Image1" descr="报表底图"/>
        <xdr:cNvSpPr>
          <a:spLocks noChangeAspect="1" noChangeArrowheads="1"/>
        </xdr:cNvSpPr>
      </xdr:nvSpPr>
      <xdr:spPr>
        <a:xfrm>
          <a:off x="1428115" y="486548430"/>
          <a:ext cx="274320" cy="6305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920</xdr:row>
      <xdr:rowOff>0</xdr:rowOff>
    </xdr:from>
    <xdr:to>
      <xdr:col>2</xdr:col>
      <xdr:colOff>274320</xdr:colOff>
      <xdr:row>921</xdr:row>
      <xdr:rowOff>135255</xdr:rowOff>
    </xdr:to>
    <xdr:sp>
      <xdr:nvSpPr>
        <xdr:cNvPr id="780" name="Image1" descr="报表底图"/>
        <xdr:cNvSpPr>
          <a:spLocks noChangeAspect="1" noChangeArrowheads="1"/>
        </xdr:cNvSpPr>
      </xdr:nvSpPr>
      <xdr:spPr>
        <a:xfrm>
          <a:off x="1428115" y="486548430"/>
          <a:ext cx="274320" cy="6305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920</xdr:row>
      <xdr:rowOff>0</xdr:rowOff>
    </xdr:from>
    <xdr:to>
      <xdr:col>2</xdr:col>
      <xdr:colOff>274320</xdr:colOff>
      <xdr:row>921</xdr:row>
      <xdr:rowOff>135255</xdr:rowOff>
    </xdr:to>
    <xdr:sp>
      <xdr:nvSpPr>
        <xdr:cNvPr id="781" name="Image1" descr="报表底图"/>
        <xdr:cNvSpPr>
          <a:spLocks noChangeAspect="1" noChangeArrowheads="1"/>
        </xdr:cNvSpPr>
      </xdr:nvSpPr>
      <xdr:spPr>
        <a:xfrm>
          <a:off x="1428115" y="486548430"/>
          <a:ext cx="274320" cy="6305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223</xdr:row>
      <xdr:rowOff>0</xdr:rowOff>
    </xdr:from>
    <xdr:to>
      <xdr:col>2</xdr:col>
      <xdr:colOff>274320</xdr:colOff>
      <xdr:row>224</xdr:row>
      <xdr:rowOff>49530</xdr:rowOff>
    </xdr:to>
    <xdr:sp>
      <xdr:nvSpPr>
        <xdr:cNvPr id="782" name="AutoShape 27" descr="报表底图"/>
        <xdr:cNvSpPr>
          <a:spLocks noChangeAspect="1" noChangeArrowheads="1"/>
        </xdr:cNvSpPr>
      </xdr:nvSpPr>
      <xdr:spPr>
        <a:xfrm>
          <a:off x="1428115" y="1496999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223</xdr:row>
      <xdr:rowOff>0</xdr:rowOff>
    </xdr:from>
    <xdr:to>
      <xdr:col>2</xdr:col>
      <xdr:colOff>274320</xdr:colOff>
      <xdr:row>224</xdr:row>
      <xdr:rowOff>80010</xdr:rowOff>
    </xdr:to>
    <xdr:sp>
      <xdr:nvSpPr>
        <xdr:cNvPr id="783" name="AutoShape 28" descr="报表底图"/>
        <xdr:cNvSpPr>
          <a:spLocks noChangeAspect="1" noChangeArrowheads="1"/>
        </xdr:cNvSpPr>
      </xdr:nvSpPr>
      <xdr:spPr>
        <a:xfrm>
          <a:off x="1428115" y="1496999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223</xdr:row>
      <xdr:rowOff>0</xdr:rowOff>
    </xdr:from>
    <xdr:to>
      <xdr:col>2</xdr:col>
      <xdr:colOff>274320</xdr:colOff>
      <xdr:row>224</xdr:row>
      <xdr:rowOff>80010</xdr:rowOff>
    </xdr:to>
    <xdr:sp>
      <xdr:nvSpPr>
        <xdr:cNvPr id="784" name="AutoShape 29" descr="报表底图"/>
        <xdr:cNvSpPr>
          <a:spLocks noChangeAspect="1" noChangeArrowheads="1"/>
        </xdr:cNvSpPr>
      </xdr:nvSpPr>
      <xdr:spPr>
        <a:xfrm>
          <a:off x="1428115" y="1496999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223</xdr:row>
      <xdr:rowOff>0</xdr:rowOff>
    </xdr:from>
    <xdr:to>
      <xdr:col>2</xdr:col>
      <xdr:colOff>274320</xdr:colOff>
      <xdr:row>224</xdr:row>
      <xdr:rowOff>80010</xdr:rowOff>
    </xdr:to>
    <xdr:sp>
      <xdr:nvSpPr>
        <xdr:cNvPr id="785" name="AutoShape 30" descr="报表底图"/>
        <xdr:cNvSpPr>
          <a:spLocks noChangeAspect="1" noChangeArrowheads="1"/>
        </xdr:cNvSpPr>
      </xdr:nvSpPr>
      <xdr:spPr>
        <a:xfrm>
          <a:off x="1428115" y="1496999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223</xdr:row>
      <xdr:rowOff>0</xdr:rowOff>
    </xdr:from>
    <xdr:to>
      <xdr:col>2</xdr:col>
      <xdr:colOff>274320</xdr:colOff>
      <xdr:row>224</xdr:row>
      <xdr:rowOff>80010</xdr:rowOff>
    </xdr:to>
    <xdr:sp>
      <xdr:nvSpPr>
        <xdr:cNvPr id="786" name="AutoShape 31" descr="报表底图"/>
        <xdr:cNvSpPr>
          <a:spLocks noChangeAspect="1" noChangeArrowheads="1"/>
        </xdr:cNvSpPr>
      </xdr:nvSpPr>
      <xdr:spPr>
        <a:xfrm>
          <a:off x="1428115" y="1496999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223</xdr:row>
      <xdr:rowOff>0</xdr:rowOff>
    </xdr:from>
    <xdr:to>
      <xdr:col>2</xdr:col>
      <xdr:colOff>274320</xdr:colOff>
      <xdr:row>224</xdr:row>
      <xdr:rowOff>80010</xdr:rowOff>
    </xdr:to>
    <xdr:sp>
      <xdr:nvSpPr>
        <xdr:cNvPr id="787" name="AutoShape 32" descr="报表底图"/>
        <xdr:cNvSpPr>
          <a:spLocks noChangeAspect="1" noChangeArrowheads="1"/>
        </xdr:cNvSpPr>
      </xdr:nvSpPr>
      <xdr:spPr>
        <a:xfrm>
          <a:off x="1428115" y="1496999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223</xdr:row>
      <xdr:rowOff>0</xdr:rowOff>
    </xdr:from>
    <xdr:to>
      <xdr:col>2</xdr:col>
      <xdr:colOff>274320</xdr:colOff>
      <xdr:row>224</xdr:row>
      <xdr:rowOff>80010</xdr:rowOff>
    </xdr:to>
    <xdr:sp>
      <xdr:nvSpPr>
        <xdr:cNvPr id="788" name="AutoShape 33" descr="报表底图"/>
        <xdr:cNvSpPr>
          <a:spLocks noChangeAspect="1" noChangeArrowheads="1"/>
        </xdr:cNvSpPr>
      </xdr:nvSpPr>
      <xdr:spPr>
        <a:xfrm>
          <a:off x="1428115" y="1496999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223</xdr:row>
      <xdr:rowOff>0</xdr:rowOff>
    </xdr:from>
    <xdr:to>
      <xdr:col>2</xdr:col>
      <xdr:colOff>274320</xdr:colOff>
      <xdr:row>224</xdr:row>
      <xdr:rowOff>80010</xdr:rowOff>
    </xdr:to>
    <xdr:sp>
      <xdr:nvSpPr>
        <xdr:cNvPr id="789" name="AutoShape 34" descr="报表底图"/>
        <xdr:cNvSpPr>
          <a:spLocks noChangeAspect="1" noChangeArrowheads="1"/>
        </xdr:cNvSpPr>
      </xdr:nvSpPr>
      <xdr:spPr>
        <a:xfrm>
          <a:off x="1428115" y="1496999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223</xdr:row>
      <xdr:rowOff>0</xdr:rowOff>
    </xdr:from>
    <xdr:to>
      <xdr:col>2</xdr:col>
      <xdr:colOff>274320</xdr:colOff>
      <xdr:row>224</xdr:row>
      <xdr:rowOff>49530</xdr:rowOff>
    </xdr:to>
    <xdr:sp>
      <xdr:nvSpPr>
        <xdr:cNvPr id="790" name="AutoShape 35" descr="报表底图"/>
        <xdr:cNvSpPr>
          <a:spLocks noChangeAspect="1" noChangeArrowheads="1"/>
        </xdr:cNvSpPr>
      </xdr:nvSpPr>
      <xdr:spPr>
        <a:xfrm>
          <a:off x="1428115" y="1496999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223</xdr:row>
      <xdr:rowOff>0</xdr:rowOff>
    </xdr:from>
    <xdr:to>
      <xdr:col>2</xdr:col>
      <xdr:colOff>274320</xdr:colOff>
      <xdr:row>224</xdr:row>
      <xdr:rowOff>49530</xdr:rowOff>
    </xdr:to>
    <xdr:sp>
      <xdr:nvSpPr>
        <xdr:cNvPr id="791" name="AutoShape 36" descr="报表底图"/>
        <xdr:cNvSpPr>
          <a:spLocks noChangeAspect="1" noChangeArrowheads="1"/>
        </xdr:cNvSpPr>
      </xdr:nvSpPr>
      <xdr:spPr>
        <a:xfrm>
          <a:off x="1428115" y="1496999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223</xdr:row>
      <xdr:rowOff>0</xdr:rowOff>
    </xdr:from>
    <xdr:to>
      <xdr:col>2</xdr:col>
      <xdr:colOff>274320</xdr:colOff>
      <xdr:row>224</xdr:row>
      <xdr:rowOff>49530</xdr:rowOff>
    </xdr:to>
    <xdr:sp>
      <xdr:nvSpPr>
        <xdr:cNvPr id="792" name="AutoShape 37" descr="报表底图"/>
        <xdr:cNvSpPr>
          <a:spLocks noChangeAspect="1" noChangeArrowheads="1"/>
        </xdr:cNvSpPr>
      </xdr:nvSpPr>
      <xdr:spPr>
        <a:xfrm>
          <a:off x="1428115" y="1496999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223</xdr:row>
      <xdr:rowOff>0</xdr:rowOff>
    </xdr:from>
    <xdr:to>
      <xdr:col>2</xdr:col>
      <xdr:colOff>274320</xdr:colOff>
      <xdr:row>224</xdr:row>
      <xdr:rowOff>49530</xdr:rowOff>
    </xdr:to>
    <xdr:sp>
      <xdr:nvSpPr>
        <xdr:cNvPr id="793" name="AutoShape 38" descr="报表底图"/>
        <xdr:cNvSpPr>
          <a:spLocks noChangeAspect="1" noChangeArrowheads="1"/>
        </xdr:cNvSpPr>
      </xdr:nvSpPr>
      <xdr:spPr>
        <a:xfrm>
          <a:off x="1428115" y="1496999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223</xdr:row>
      <xdr:rowOff>0</xdr:rowOff>
    </xdr:from>
    <xdr:to>
      <xdr:col>2</xdr:col>
      <xdr:colOff>274320</xdr:colOff>
      <xdr:row>224</xdr:row>
      <xdr:rowOff>49530</xdr:rowOff>
    </xdr:to>
    <xdr:sp>
      <xdr:nvSpPr>
        <xdr:cNvPr id="794" name="AutoShape 39" descr="报表底图"/>
        <xdr:cNvSpPr>
          <a:spLocks noChangeAspect="1" noChangeArrowheads="1"/>
        </xdr:cNvSpPr>
      </xdr:nvSpPr>
      <xdr:spPr>
        <a:xfrm>
          <a:off x="1428115" y="1496999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223</xdr:row>
      <xdr:rowOff>0</xdr:rowOff>
    </xdr:from>
    <xdr:to>
      <xdr:col>2</xdr:col>
      <xdr:colOff>274320</xdr:colOff>
      <xdr:row>224</xdr:row>
      <xdr:rowOff>49530</xdr:rowOff>
    </xdr:to>
    <xdr:sp>
      <xdr:nvSpPr>
        <xdr:cNvPr id="795" name="AutoShape 40" descr="报表底图"/>
        <xdr:cNvSpPr>
          <a:spLocks noChangeAspect="1" noChangeArrowheads="1"/>
        </xdr:cNvSpPr>
      </xdr:nvSpPr>
      <xdr:spPr>
        <a:xfrm>
          <a:off x="1428115" y="1496999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223</xdr:row>
      <xdr:rowOff>0</xdr:rowOff>
    </xdr:from>
    <xdr:to>
      <xdr:col>2</xdr:col>
      <xdr:colOff>274320</xdr:colOff>
      <xdr:row>224</xdr:row>
      <xdr:rowOff>80010</xdr:rowOff>
    </xdr:to>
    <xdr:sp>
      <xdr:nvSpPr>
        <xdr:cNvPr id="796" name="AutoShape 41" descr="报表底图"/>
        <xdr:cNvSpPr>
          <a:spLocks noChangeAspect="1" noChangeArrowheads="1"/>
        </xdr:cNvSpPr>
      </xdr:nvSpPr>
      <xdr:spPr>
        <a:xfrm>
          <a:off x="1428115" y="1496999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223</xdr:row>
      <xdr:rowOff>0</xdr:rowOff>
    </xdr:from>
    <xdr:to>
      <xdr:col>2</xdr:col>
      <xdr:colOff>274320</xdr:colOff>
      <xdr:row>224</xdr:row>
      <xdr:rowOff>80010</xdr:rowOff>
    </xdr:to>
    <xdr:sp>
      <xdr:nvSpPr>
        <xdr:cNvPr id="797" name="AutoShape 42" descr="报表底图"/>
        <xdr:cNvSpPr>
          <a:spLocks noChangeAspect="1" noChangeArrowheads="1"/>
        </xdr:cNvSpPr>
      </xdr:nvSpPr>
      <xdr:spPr>
        <a:xfrm>
          <a:off x="1428115" y="1496999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223</xdr:row>
      <xdr:rowOff>0</xdr:rowOff>
    </xdr:from>
    <xdr:to>
      <xdr:col>2</xdr:col>
      <xdr:colOff>274320</xdr:colOff>
      <xdr:row>224</xdr:row>
      <xdr:rowOff>80010</xdr:rowOff>
    </xdr:to>
    <xdr:sp>
      <xdr:nvSpPr>
        <xdr:cNvPr id="798" name="AutoShape 43" descr="报表底图"/>
        <xdr:cNvSpPr>
          <a:spLocks noChangeAspect="1" noChangeArrowheads="1"/>
        </xdr:cNvSpPr>
      </xdr:nvSpPr>
      <xdr:spPr>
        <a:xfrm>
          <a:off x="1428115" y="1496999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223</xdr:row>
      <xdr:rowOff>0</xdr:rowOff>
    </xdr:from>
    <xdr:to>
      <xdr:col>2</xdr:col>
      <xdr:colOff>274320</xdr:colOff>
      <xdr:row>224</xdr:row>
      <xdr:rowOff>80010</xdr:rowOff>
    </xdr:to>
    <xdr:sp>
      <xdr:nvSpPr>
        <xdr:cNvPr id="799" name="AutoShape 44" descr="报表底图"/>
        <xdr:cNvSpPr>
          <a:spLocks noChangeAspect="1" noChangeArrowheads="1"/>
        </xdr:cNvSpPr>
      </xdr:nvSpPr>
      <xdr:spPr>
        <a:xfrm>
          <a:off x="1428115" y="1496999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223</xdr:row>
      <xdr:rowOff>0</xdr:rowOff>
    </xdr:from>
    <xdr:to>
      <xdr:col>2</xdr:col>
      <xdr:colOff>274320</xdr:colOff>
      <xdr:row>224</xdr:row>
      <xdr:rowOff>80010</xdr:rowOff>
    </xdr:to>
    <xdr:sp>
      <xdr:nvSpPr>
        <xdr:cNvPr id="800" name="AutoShape 45" descr="报表底图"/>
        <xdr:cNvSpPr>
          <a:spLocks noChangeAspect="1" noChangeArrowheads="1"/>
        </xdr:cNvSpPr>
      </xdr:nvSpPr>
      <xdr:spPr>
        <a:xfrm>
          <a:off x="1428115" y="1496999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223</xdr:row>
      <xdr:rowOff>0</xdr:rowOff>
    </xdr:from>
    <xdr:to>
      <xdr:col>2</xdr:col>
      <xdr:colOff>274320</xdr:colOff>
      <xdr:row>224</xdr:row>
      <xdr:rowOff>80010</xdr:rowOff>
    </xdr:to>
    <xdr:sp>
      <xdr:nvSpPr>
        <xdr:cNvPr id="801" name="AutoShape 46" descr="报表底图"/>
        <xdr:cNvSpPr>
          <a:spLocks noChangeAspect="1" noChangeArrowheads="1"/>
        </xdr:cNvSpPr>
      </xdr:nvSpPr>
      <xdr:spPr>
        <a:xfrm>
          <a:off x="1428115" y="1496999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223</xdr:row>
      <xdr:rowOff>0</xdr:rowOff>
    </xdr:from>
    <xdr:to>
      <xdr:col>2</xdr:col>
      <xdr:colOff>274320</xdr:colOff>
      <xdr:row>224</xdr:row>
      <xdr:rowOff>80010</xdr:rowOff>
    </xdr:to>
    <xdr:sp>
      <xdr:nvSpPr>
        <xdr:cNvPr id="802" name="AutoShape 47" descr="报表底图"/>
        <xdr:cNvSpPr>
          <a:spLocks noChangeAspect="1" noChangeArrowheads="1"/>
        </xdr:cNvSpPr>
      </xdr:nvSpPr>
      <xdr:spPr>
        <a:xfrm>
          <a:off x="1428115" y="1496999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223</xdr:row>
      <xdr:rowOff>0</xdr:rowOff>
    </xdr:from>
    <xdr:to>
      <xdr:col>2</xdr:col>
      <xdr:colOff>274320</xdr:colOff>
      <xdr:row>224</xdr:row>
      <xdr:rowOff>49530</xdr:rowOff>
    </xdr:to>
    <xdr:sp>
      <xdr:nvSpPr>
        <xdr:cNvPr id="803" name="AutoShape 48" descr="报表底图"/>
        <xdr:cNvSpPr>
          <a:spLocks noChangeAspect="1" noChangeArrowheads="1"/>
        </xdr:cNvSpPr>
      </xdr:nvSpPr>
      <xdr:spPr>
        <a:xfrm>
          <a:off x="1428115" y="1496999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223</xdr:row>
      <xdr:rowOff>0</xdr:rowOff>
    </xdr:from>
    <xdr:to>
      <xdr:col>2</xdr:col>
      <xdr:colOff>274320</xdr:colOff>
      <xdr:row>224</xdr:row>
      <xdr:rowOff>49530</xdr:rowOff>
    </xdr:to>
    <xdr:sp>
      <xdr:nvSpPr>
        <xdr:cNvPr id="804" name="AutoShape 49" descr="报表底图"/>
        <xdr:cNvSpPr>
          <a:spLocks noChangeAspect="1" noChangeArrowheads="1"/>
        </xdr:cNvSpPr>
      </xdr:nvSpPr>
      <xdr:spPr>
        <a:xfrm>
          <a:off x="1428115" y="1496999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223</xdr:row>
      <xdr:rowOff>0</xdr:rowOff>
    </xdr:from>
    <xdr:to>
      <xdr:col>2</xdr:col>
      <xdr:colOff>274320</xdr:colOff>
      <xdr:row>224</xdr:row>
      <xdr:rowOff>49530</xdr:rowOff>
    </xdr:to>
    <xdr:sp>
      <xdr:nvSpPr>
        <xdr:cNvPr id="805" name="AutoShape 50" descr="报表底图"/>
        <xdr:cNvSpPr>
          <a:spLocks noChangeAspect="1" noChangeArrowheads="1"/>
        </xdr:cNvSpPr>
      </xdr:nvSpPr>
      <xdr:spPr>
        <a:xfrm>
          <a:off x="1428115" y="1496999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223</xdr:row>
      <xdr:rowOff>0</xdr:rowOff>
    </xdr:from>
    <xdr:to>
      <xdr:col>2</xdr:col>
      <xdr:colOff>274320</xdr:colOff>
      <xdr:row>224</xdr:row>
      <xdr:rowOff>49530</xdr:rowOff>
    </xdr:to>
    <xdr:sp>
      <xdr:nvSpPr>
        <xdr:cNvPr id="806" name="AutoShape 51" descr="报表底图"/>
        <xdr:cNvSpPr>
          <a:spLocks noChangeAspect="1" noChangeArrowheads="1"/>
        </xdr:cNvSpPr>
      </xdr:nvSpPr>
      <xdr:spPr>
        <a:xfrm>
          <a:off x="1428115" y="1496999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223</xdr:row>
      <xdr:rowOff>0</xdr:rowOff>
    </xdr:from>
    <xdr:to>
      <xdr:col>2</xdr:col>
      <xdr:colOff>274320</xdr:colOff>
      <xdr:row>224</xdr:row>
      <xdr:rowOff>49530</xdr:rowOff>
    </xdr:to>
    <xdr:sp>
      <xdr:nvSpPr>
        <xdr:cNvPr id="807" name="AutoShape 52" descr="报表底图"/>
        <xdr:cNvSpPr>
          <a:spLocks noChangeAspect="1" noChangeArrowheads="1"/>
        </xdr:cNvSpPr>
      </xdr:nvSpPr>
      <xdr:spPr>
        <a:xfrm>
          <a:off x="1428115" y="1496999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223</xdr:row>
      <xdr:rowOff>0</xdr:rowOff>
    </xdr:from>
    <xdr:to>
      <xdr:col>2</xdr:col>
      <xdr:colOff>274320</xdr:colOff>
      <xdr:row>224</xdr:row>
      <xdr:rowOff>49530</xdr:rowOff>
    </xdr:to>
    <xdr:sp>
      <xdr:nvSpPr>
        <xdr:cNvPr id="808" name="Image1" descr="报表底图"/>
        <xdr:cNvSpPr>
          <a:spLocks noChangeAspect="1" noChangeArrowheads="1"/>
        </xdr:cNvSpPr>
      </xdr:nvSpPr>
      <xdr:spPr>
        <a:xfrm>
          <a:off x="1428115" y="1496999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223</xdr:row>
      <xdr:rowOff>0</xdr:rowOff>
    </xdr:from>
    <xdr:to>
      <xdr:col>2</xdr:col>
      <xdr:colOff>274320</xdr:colOff>
      <xdr:row>224</xdr:row>
      <xdr:rowOff>80010</xdr:rowOff>
    </xdr:to>
    <xdr:sp>
      <xdr:nvSpPr>
        <xdr:cNvPr id="809" name="Image1" descr="报表底图"/>
        <xdr:cNvSpPr>
          <a:spLocks noChangeAspect="1" noChangeArrowheads="1"/>
        </xdr:cNvSpPr>
      </xdr:nvSpPr>
      <xdr:spPr>
        <a:xfrm>
          <a:off x="1428115" y="1496999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223</xdr:row>
      <xdr:rowOff>0</xdr:rowOff>
    </xdr:from>
    <xdr:to>
      <xdr:col>2</xdr:col>
      <xdr:colOff>274320</xdr:colOff>
      <xdr:row>224</xdr:row>
      <xdr:rowOff>80010</xdr:rowOff>
    </xdr:to>
    <xdr:sp>
      <xdr:nvSpPr>
        <xdr:cNvPr id="810" name="Image1" descr="报表底图"/>
        <xdr:cNvSpPr>
          <a:spLocks noChangeAspect="1" noChangeArrowheads="1"/>
        </xdr:cNvSpPr>
      </xdr:nvSpPr>
      <xdr:spPr>
        <a:xfrm>
          <a:off x="1428115" y="1496999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223</xdr:row>
      <xdr:rowOff>0</xdr:rowOff>
    </xdr:from>
    <xdr:to>
      <xdr:col>2</xdr:col>
      <xdr:colOff>274320</xdr:colOff>
      <xdr:row>224</xdr:row>
      <xdr:rowOff>80010</xdr:rowOff>
    </xdr:to>
    <xdr:sp>
      <xdr:nvSpPr>
        <xdr:cNvPr id="811" name="Image1" descr="报表底图"/>
        <xdr:cNvSpPr>
          <a:spLocks noChangeAspect="1" noChangeArrowheads="1"/>
        </xdr:cNvSpPr>
      </xdr:nvSpPr>
      <xdr:spPr>
        <a:xfrm>
          <a:off x="1428115" y="1496999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223</xdr:row>
      <xdr:rowOff>0</xdr:rowOff>
    </xdr:from>
    <xdr:to>
      <xdr:col>2</xdr:col>
      <xdr:colOff>274320</xdr:colOff>
      <xdr:row>224</xdr:row>
      <xdr:rowOff>80010</xdr:rowOff>
    </xdr:to>
    <xdr:sp>
      <xdr:nvSpPr>
        <xdr:cNvPr id="812" name="Image1" descr="报表底图"/>
        <xdr:cNvSpPr>
          <a:spLocks noChangeAspect="1" noChangeArrowheads="1"/>
        </xdr:cNvSpPr>
      </xdr:nvSpPr>
      <xdr:spPr>
        <a:xfrm>
          <a:off x="1428115" y="1496999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223</xdr:row>
      <xdr:rowOff>0</xdr:rowOff>
    </xdr:from>
    <xdr:to>
      <xdr:col>2</xdr:col>
      <xdr:colOff>274320</xdr:colOff>
      <xdr:row>224</xdr:row>
      <xdr:rowOff>80010</xdr:rowOff>
    </xdr:to>
    <xdr:sp>
      <xdr:nvSpPr>
        <xdr:cNvPr id="813" name="Image1" descr="报表底图"/>
        <xdr:cNvSpPr>
          <a:spLocks noChangeAspect="1" noChangeArrowheads="1"/>
        </xdr:cNvSpPr>
      </xdr:nvSpPr>
      <xdr:spPr>
        <a:xfrm>
          <a:off x="1428115" y="1496999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223</xdr:row>
      <xdr:rowOff>0</xdr:rowOff>
    </xdr:from>
    <xdr:to>
      <xdr:col>2</xdr:col>
      <xdr:colOff>274320</xdr:colOff>
      <xdr:row>224</xdr:row>
      <xdr:rowOff>80010</xdr:rowOff>
    </xdr:to>
    <xdr:sp>
      <xdr:nvSpPr>
        <xdr:cNvPr id="814" name="Image1" descr="报表底图"/>
        <xdr:cNvSpPr>
          <a:spLocks noChangeAspect="1" noChangeArrowheads="1"/>
        </xdr:cNvSpPr>
      </xdr:nvSpPr>
      <xdr:spPr>
        <a:xfrm>
          <a:off x="1428115" y="1496999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223</xdr:row>
      <xdr:rowOff>0</xdr:rowOff>
    </xdr:from>
    <xdr:to>
      <xdr:col>2</xdr:col>
      <xdr:colOff>274320</xdr:colOff>
      <xdr:row>224</xdr:row>
      <xdr:rowOff>80010</xdr:rowOff>
    </xdr:to>
    <xdr:sp>
      <xdr:nvSpPr>
        <xdr:cNvPr id="815" name="Image1" descr="报表底图"/>
        <xdr:cNvSpPr>
          <a:spLocks noChangeAspect="1" noChangeArrowheads="1"/>
        </xdr:cNvSpPr>
      </xdr:nvSpPr>
      <xdr:spPr>
        <a:xfrm>
          <a:off x="1428115" y="1496999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223</xdr:row>
      <xdr:rowOff>0</xdr:rowOff>
    </xdr:from>
    <xdr:to>
      <xdr:col>2</xdr:col>
      <xdr:colOff>274320</xdr:colOff>
      <xdr:row>224</xdr:row>
      <xdr:rowOff>49530</xdr:rowOff>
    </xdr:to>
    <xdr:sp>
      <xdr:nvSpPr>
        <xdr:cNvPr id="816" name="Image1" descr="报表底图"/>
        <xdr:cNvSpPr>
          <a:spLocks noChangeAspect="1" noChangeArrowheads="1"/>
        </xdr:cNvSpPr>
      </xdr:nvSpPr>
      <xdr:spPr>
        <a:xfrm>
          <a:off x="1428115" y="1496999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223</xdr:row>
      <xdr:rowOff>0</xdr:rowOff>
    </xdr:from>
    <xdr:to>
      <xdr:col>2</xdr:col>
      <xdr:colOff>274320</xdr:colOff>
      <xdr:row>224</xdr:row>
      <xdr:rowOff>49530</xdr:rowOff>
    </xdr:to>
    <xdr:sp>
      <xdr:nvSpPr>
        <xdr:cNvPr id="817" name="Image1" descr="报表底图"/>
        <xdr:cNvSpPr>
          <a:spLocks noChangeAspect="1" noChangeArrowheads="1"/>
        </xdr:cNvSpPr>
      </xdr:nvSpPr>
      <xdr:spPr>
        <a:xfrm>
          <a:off x="1428115" y="1496999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223</xdr:row>
      <xdr:rowOff>0</xdr:rowOff>
    </xdr:from>
    <xdr:to>
      <xdr:col>2</xdr:col>
      <xdr:colOff>274320</xdr:colOff>
      <xdr:row>224</xdr:row>
      <xdr:rowOff>49530</xdr:rowOff>
    </xdr:to>
    <xdr:sp>
      <xdr:nvSpPr>
        <xdr:cNvPr id="818" name="Image1" descr="报表底图"/>
        <xdr:cNvSpPr>
          <a:spLocks noChangeAspect="1" noChangeArrowheads="1"/>
        </xdr:cNvSpPr>
      </xdr:nvSpPr>
      <xdr:spPr>
        <a:xfrm>
          <a:off x="1428115" y="1496999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223</xdr:row>
      <xdr:rowOff>0</xdr:rowOff>
    </xdr:from>
    <xdr:to>
      <xdr:col>2</xdr:col>
      <xdr:colOff>274320</xdr:colOff>
      <xdr:row>224</xdr:row>
      <xdr:rowOff>49530</xdr:rowOff>
    </xdr:to>
    <xdr:sp>
      <xdr:nvSpPr>
        <xdr:cNvPr id="819" name="Image1" descr="报表底图"/>
        <xdr:cNvSpPr>
          <a:spLocks noChangeAspect="1" noChangeArrowheads="1"/>
        </xdr:cNvSpPr>
      </xdr:nvSpPr>
      <xdr:spPr>
        <a:xfrm>
          <a:off x="1428115" y="1496999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223</xdr:row>
      <xdr:rowOff>0</xdr:rowOff>
    </xdr:from>
    <xdr:to>
      <xdr:col>2</xdr:col>
      <xdr:colOff>274320</xdr:colOff>
      <xdr:row>224</xdr:row>
      <xdr:rowOff>49530</xdr:rowOff>
    </xdr:to>
    <xdr:sp>
      <xdr:nvSpPr>
        <xdr:cNvPr id="820" name="Image1" descr="报表底图"/>
        <xdr:cNvSpPr>
          <a:spLocks noChangeAspect="1" noChangeArrowheads="1"/>
        </xdr:cNvSpPr>
      </xdr:nvSpPr>
      <xdr:spPr>
        <a:xfrm>
          <a:off x="1428115" y="1496999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223</xdr:row>
      <xdr:rowOff>0</xdr:rowOff>
    </xdr:from>
    <xdr:to>
      <xdr:col>2</xdr:col>
      <xdr:colOff>274320</xdr:colOff>
      <xdr:row>224</xdr:row>
      <xdr:rowOff>49530</xdr:rowOff>
    </xdr:to>
    <xdr:sp>
      <xdr:nvSpPr>
        <xdr:cNvPr id="821" name="Image1" descr="报表底图"/>
        <xdr:cNvSpPr>
          <a:spLocks noChangeAspect="1" noChangeArrowheads="1"/>
        </xdr:cNvSpPr>
      </xdr:nvSpPr>
      <xdr:spPr>
        <a:xfrm>
          <a:off x="1428115" y="1496999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223</xdr:row>
      <xdr:rowOff>0</xdr:rowOff>
    </xdr:from>
    <xdr:to>
      <xdr:col>2</xdr:col>
      <xdr:colOff>274320</xdr:colOff>
      <xdr:row>224</xdr:row>
      <xdr:rowOff>80010</xdr:rowOff>
    </xdr:to>
    <xdr:sp>
      <xdr:nvSpPr>
        <xdr:cNvPr id="822" name="Image1" descr="报表底图"/>
        <xdr:cNvSpPr>
          <a:spLocks noChangeAspect="1" noChangeArrowheads="1"/>
        </xdr:cNvSpPr>
      </xdr:nvSpPr>
      <xdr:spPr>
        <a:xfrm>
          <a:off x="1428115" y="1496999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223</xdr:row>
      <xdr:rowOff>0</xdr:rowOff>
    </xdr:from>
    <xdr:to>
      <xdr:col>2</xdr:col>
      <xdr:colOff>274320</xdr:colOff>
      <xdr:row>224</xdr:row>
      <xdr:rowOff>80010</xdr:rowOff>
    </xdr:to>
    <xdr:sp>
      <xdr:nvSpPr>
        <xdr:cNvPr id="823" name="Image1" descr="报表底图"/>
        <xdr:cNvSpPr>
          <a:spLocks noChangeAspect="1" noChangeArrowheads="1"/>
        </xdr:cNvSpPr>
      </xdr:nvSpPr>
      <xdr:spPr>
        <a:xfrm>
          <a:off x="1428115" y="1496999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223</xdr:row>
      <xdr:rowOff>0</xdr:rowOff>
    </xdr:from>
    <xdr:to>
      <xdr:col>2</xdr:col>
      <xdr:colOff>274320</xdr:colOff>
      <xdr:row>224</xdr:row>
      <xdr:rowOff>80010</xdr:rowOff>
    </xdr:to>
    <xdr:sp>
      <xdr:nvSpPr>
        <xdr:cNvPr id="824" name="Image1" descr="报表底图"/>
        <xdr:cNvSpPr>
          <a:spLocks noChangeAspect="1" noChangeArrowheads="1"/>
        </xdr:cNvSpPr>
      </xdr:nvSpPr>
      <xdr:spPr>
        <a:xfrm>
          <a:off x="1428115" y="1496999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223</xdr:row>
      <xdr:rowOff>0</xdr:rowOff>
    </xdr:from>
    <xdr:to>
      <xdr:col>2</xdr:col>
      <xdr:colOff>274320</xdr:colOff>
      <xdr:row>224</xdr:row>
      <xdr:rowOff>80010</xdr:rowOff>
    </xdr:to>
    <xdr:sp>
      <xdr:nvSpPr>
        <xdr:cNvPr id="825" name="Image1" descr="报表底图"/>
        <xdr:cNvSpPr>
          <a:spLocks noChangeAspect="1" noChangeArrowheads="1"/>
        </xdr:cNvSpPr>
      </xdr:nvSpPr>
      <xdr:spPr>
        <a:xfrm>
          <a:off x="1428115" y="1496999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223</xdr:row>
      <xdr:rowOff>0</xdr:rowOff>
    </xdr:from>
    <xdr:to>
      <xdr:col>2</xdr:col>
      <xdr:colOff>274320</xdr:colOff>
      <xdr:row>224</xdr:row>
      <xdr:rowOff>80010</xdr:rowOff>
    </xdr:to>
    <xdr:sp>
      <xdr:nvSpPr>
        <xdr:cNvPr id="826" name="Image1" descr="报表底图"/>
        <xdr:cNvSpPr>
          <a:spLocks noChangeAspect="1" noChangeArrowheads="1"/>
        </xdr:cNvSpPr>
      </xdr:nvSpPr>
      <xdr:spPr>
        <a:xfrm>
          <a:off x="1428115" y="1496999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223</xdr:row>
      <xdr:rowOff>0</xdr:rowOff>
    </xdr:from>
    <xdr:to>
      <xdr:col>2</xdr:col>
      <xdr:colOff>274320</xdr:colOff>
      <xdr:row>224</xdr:row>
      <xdr:rowOff>80010</xdr:rowOff>
    </xdr:to>
    <xdr:sp>
      <xdr:nvSpPr>
        <xdr:cNvPr id="827" name="Image1" descr="报表底图"/>
        <xdr:cNvSpPr>
          <a:spLocks noChangeAspect="1" noChangeArrowheads="1"/>
        </xdr:cNvSpPr>
      </xdr:nvSpPr>
      <xdr:spPr>
        <a:xfrm>
          <a:off x="1428115" y="1496999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223</xdr:row>
      <xdr:rowOff>0</xdr:rowOff>
    </xdr:from>
    <xdr:to>
      <xdr:col>2</xdr:col>
      <xdr:colOff>274320</xdr:colOff>
      <xdr:row>224</xdr:row>
      <xdr:rowOff>80010</xdr:rowOff>
    </xdr:to>
    <xdr:sp>
      <xdr:nvSpPr>
        <xdr:cNvPr id="828" name="Image1" descr="报表底图"/>
        <xdr:cNvSpPr>
          <a:spLocks noChangeAspect="1" noChangeArrowheads="1"/>
        </xdr:cNvSpPr>
      </xdr:nvSpPr>
      <xdr:spPr>
        <a:xfrm>
          <a:off x="1428115" y="1496999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223</xdr:row>
      <xdr:rowOff>0</xdr:rowOff>
    </xdr:from>
    <xdr:to>
      <xdr:col>2</xdr:col>
      <xdr:colOff>274320</xdr:colOff>
      <xdr:row>224</xdr:row>
      <xdr:rowOff>49530</xdr:rowOff>
    </xdr:to>
    <xdr:sp>
      <xdr:nvSpPr>
        <xdr:cNvPr id="829" name="Image1" descr="报表底图"/>
        <xdr:cNvSpPr>
          <a:spLocks noChangeAspect="1" noChangeArrowheads="1"/>
        </xdr:cNvSpPr>
      </xdr:nvSpPr>
      <xdr:spPr>
        <a:xfrm>
          <a:off x="1428115" y="1496999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223</xdr:row>
      <xdr:rowOff>0</xdr:rowOff>
    </xdr:from>
    <xdr:to>
      <xdr:col>2</xdr:col>
      <xdr:colOff>274320</xdr:colOff>
      <xdr:row>224</xdr:row>
      <xdr:rowOff>49530</xdr:rowOff>
    </xdr:to>
    <xdr:sp>
      <xdr:nvSpPr>
        <xdr:cNvPr id="830" name="Image1" descr="报表底图"/>
        <xdr:cNvSpPr>
          <a:spLocks noChangeAspect="1" noChangeArrowheads="1"/>
        </xdr:cNvSpPr>
      </xdr:nvSpPr>
      <xdr:spPr>
        <a:xfrm>
          <a:off x="1428115" y="1496999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223</xdr:row>
      <xdr:rowOff>0</xdr:rowOff>
    </xdr:from>
    <xdr:to>
      <xdr:col>2</xdr:col>
      <xdr:colOff>274320</xdr:colOff>
      <xdr:row>224</xdr:row>
      <xdr:rowOff>49530</xdr:rowOff>
    </xdr:to>
    <xdr:sp>
      <xdr:nvSpPr>
        <xdr:cNvPr id="831" name="Image1" descr="报表底图"/>
        <xdr:cNvSpPr>
          <a:spLocks noChangeAspect="1" noChangeArrowheads="1"/>
        </xdr:cNvSpPr>
      </xdr:nvSpPr>
      <xdr:spPr>
        <a:xfrm>
          <a:off x="1428115" y="1496999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223</xdr:row>
      <xdr:rowOff>0</xdr:rowOff>
    </xdr:from>
    <xdr:to>
      <xdr:col>2</xdr:col>
      <xdr:colOff>274320</xdr:colOff>
      <xdr:row>224</xdr:row>
      <xdr:rowOff>49530</xdr:rowOff>
    </xdr:to>
    <xdr:sp>
      <xdr:nvSpPr>
        <xdr:cNvPr id="832" name="Image1" descr="报表底图"/>
        <xdr:cNvSpPr>
          <a:spLocks noChangeAspect="1" noChangeArrowheads="1"/>
        </xdr:cNvSpPr>
      </xdr:nvSpPr>
      <xdr:spPr>
        <a:xfrm>
          <a:off x="1428115" y="1496999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223</xdr:row>
      <xdr:rowOff>0</xdr:rowOff>
    </xdr:from>
    <xdr:to>
      <xdr:col>2</xdr:col>
      <xdr:colOff>274320</xdr:colOff>
      <xdr:row>224</xdr:row>
      <xdr:rowOff>49530</xdr:rowOff>
    </xdr:to>
    <xdr:sp>
      <xdr:nvSpPr>
        <xdr:cNvPr id="833" name="Image1" descr="报表底图"/>
        <xdr:cNvSpPr>
          <a:spLocks noChangeAspect="1" noChangeArrowheads="1"/>
        </xdr:cNvSpPr>
      </xdr:nvSpPr>
      <xdr:spPr>
        <a:xfrm>
          <a:off x="1428115" y="1496999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218</xdr:row>
      <xdr:rowOff>0</xdr:rowOff>
    </xdr:from>
    <xdr:to>
      <xdr:col>2</xdr:col>
      <xdr:colOff>274320</xdr:colOff>
      <xdr:row>218</xdr:row>
      <xdr:rowOff>478155</xdr:rowOff>
    </xdr:to>
    <xdr:sp>
      <xdr:nvSpPr>
        <xdr:cNvPr id="834" name="AutoShape 27" descr="报表底图"/>
        <xdr:cNvSpPr>
          <a:spLocks noChangeAspect="1" noChangeArrowheads="1"/>
        </xdr:cNvSpPr>
      </xdr:nvSpPr>
      <xdr:spPr>
        <a:xfrm>
          <a:off x="1428115" y="144858105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218</xdr:row>
      <xdr:rowOff>0</xdr:rowOff>
    </xdr:from>
    <xdr:to>
      <xdr:col>2</xdr:col>
      <xdr:colOff>274320</xdr:colOff>
      <xdr:row>218</xdr:row>
      <xdr:rowOff>508635</xdr:rowOff>
    </xdr:to>
    <xdr:sp>
      <xdr:nvSpPr>
        <xdr:cNvPr id="835" name="AutoShape 28" descr="报表底图"/>
        <xdr:cNvSpPr>
          <a:spLocks noChangeAspect="1" noChangeArrowheads="1"/>
        </xdr:cNvSpPr>
      </xdr:nvSpPr>
      <xdr:spPr>
        <a:xfrm>
          <a:off x="1428115" y="144858105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218</xdr:row>
      <xdr:rowOff>0</xdr:rowOff>
    </xdr:from>
    <xdr:to>
      <xdr:col>2</xdr:col>
      <xdr:colOff>274320</xdr:colOff>
      <xdr:row>218</xdr:row>
      <xdr:rowOff>508635</xdr:rowOff>
    </xdr:to>
    <xdr:sp>
      <xdr:nvSpPr>
        <xdr:cNvPr id="836" name="AutoShape 29" descr="报表底图"/>
        <xdr:cNvSpPr>
          <a:spLocks noChangeAspect="1" noChangeArrowheads="1"/>
        </xdr:cNvSpPr>
      </xdr:nvSpPr>
      <xdr:spPr>
        <a:xfrm>
          <a:off x="1428115" y="144858105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218</xdr:row>
      <xdr:rowOff>0</xdr:rowOff>
    </xdr:from>
    <xdr:to>
      <xdr:col>2</xdr:col>
      <xdr:colOff>274320</xdr:colOff>
      <xdr:row>218</xdr:row>
      <xdr:rowOff>508635</xdr:rowOff>
    </xdr:to>
    <xdr:sp>
      <xdr:nvSpPr>
        <xdr:cNvPr id="837" name="AutoShape 30" descr="报表底图"/>
        <xdr:cNvSpPr>
          <a:spLocks noChangeAspect="1" noChangeArrowheads="1"/>
        </xdr:cNvSpPr>
      </xdr:nvSpPr>
      <xdr:spPr>
        <a:xfrm>
          <a:off x="1428115" y="144858105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218</xdr:row>
      <xdr:rowOff>0</xdr:rowOff>
    </xdr:from>
    <xdr:to>
      <xdr:col>2</xdr:col>
      <xdr:colOff>274320</xdr:colOff>
      <xdr:row>218</xdr:row>
      <xdr:rowOff>508635</xdr:rowOff>
    </xdr:to>
    <xdr:sp>
      <xdr:nvSpPr>
        <xdr:cNvPr id="838" name="AutoShape 31" descr="报表底图"/>
        <xdr:cNvSpPr>
          <a:spLocks noChangeAspect="1" noChangeArrowheads="1"/>
        </xdr:cNvSpPr>
      </xdr:nvSpPr>
      <xdr:spPr>
        <a:xfrm>
          <a:off x="1428115" y="144858105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218</xdr:row>
      <xdr:rowOff>0</xdr:rowOff>
    </xdr:from>
    <xdr:to>
      <xdr:col>2</xdr:col>
      <xdr:colOff>274320</xdr:colOff>
      <xdr:row>218</xdr:row>
      <xdr:rowOff>508635</xdr:rowOff>
    </xdr:to>
    <xdr:sp>
      <xdr:nvSpPr>
        <xdr:cNvPr id="839" name="AutoShape 32" descr="报表底图"/>
        <xdr:cNvSpPr>
          <a:spLocks noChangeAspect="1" noChangeArrowheads="1"/>
        </xdr:cNvSpPr>
      </xdr:nvSpPr>
      <xdr:spPr>
        <a:xfrm>
          <a:off x="1428115" y="144858105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218</xdr:row>
      <xdr:rowOff>0</xdr:rowOff>
    </xdr:from>
    <xdr:to>
      <xdr:col>2</xdr:col>
      <xdr:colOff>274320</xdr:colOff>
      <xdr:row>218</xdr:row>
      <xdr:rowOff>508635</xdr:rowOff>
    </xdr:to>
    <xdr:sp>
      <xdr:nvSpPr>
        <xdr:cNvPr id="840" name="AutoShape 33" descr="报表底图"/>
        <xdr:cNvSpPr>
          <a:spLocks noChangeAspect="1" noChangeArrowheads="1"/>
        </xdr:cNvSpPr>
      </xdr:nvSpPr>
      <xdr:spPr>
        <a:xfrm>
          <a:off x="1428115" y="144858105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218</xdr:row>
      <xdr:rowOff>0</xdr:rowOff>
    </xdr:from>
    <xdr:to>
      <xdr:col>2</xdr:col>
      <xdr:colOff>274320</xdr:colOff>
      <xdr:row>218</xdr:row>
      <xdr:rowOff>508635</xdr:rowOff>
    </xdr:to>
    <xdr:sp>
      <xdr:nvSpPr>
        <xdr:cNvPr id="841" name="AutoShape 34" descr="报表底图"/>
        <xdr:cNvSpPr>
          <a:spLocks noChangeAspect="1" noChangeArrowheads="1"/>
        </xdr:cNvSpPr>
      </xdr:nvSpPr>
      <xdr:spPr>
        <a:xfrm>
          <a:off x="1428115" y="144858105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218</xdr:row>
      <xdr:rowOff>0</xdr:rowOff>
    </xdr:from>
    <xdr:to>
      <xdr:col>2</xdr:col>
      <xdr:colOff>274320</xdr:colOff>
      <xdr:row>218</xdr:row>
      <xdr:rowOff>478155</xdr:rowOff>
    </xdr:to>
    <xdr:sp>
      <xdr:nvSpPr>
        <xdr:cNvPr id="842" name="AutoShape 35" descr="报表底图"/>
        <xdr:cNvSpPr>
          <a:spLocks noChangeAspect="1" noChangeArrowheads="1"/>
        </xdr:cNvSpPr>
      </xdr:nvSpPr>
      <xdr:spPr>
        <a:xfrm>
          <a:off x="1428115" y="144858105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218</xdr:row>
      <xdr:rowOff>0</xdr:rowOff>
    </xdr:from>
    <xdr:to>
      <xdr:col>2</xdr:col>
      <xdr:colOff>274320</xdr:colOff>
      <xdr:row>218</xdr:row>
      <xdr:rowOff>478155</xdr:rowOff>
    </xdr:to>
    <xdr:sp>
      <xdr:nvSpPr>
        <xdr:cNvPr id="843" name="AutoShape 36" descr="报表底图"/>
        <xdr:cNvSpPr>
          <a:spLocks noChangeAspect="1" noChangeArrowheads="1"/>
        </xdr:cNvSpPr>
      </xdr:nvSpPr>
      <xdr:spPr>
        <a:xfrm>
          <a:off x="1428115" y="144858105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218</xdr:row>
      <xdr:rowOff>0</xdr:rowOff>
    </xdr:from>
    <xdr:to>
      <xdr:col>2</xdr:col>
      <xdr:colOff>274320</xdr:colOff>
      <xdr:row>218</xdr:row>
      <xdr:rowOff>478155</xdr:rowOff>
    </xdr:to>
    <xdr:sp>
      <xdr:nvSpPr>
        <xdr:cNvPr id="844" name="AutoShape 37" descr="报表底图"/>
        <xdr:cNvSpPr>
          <a:spLocks noChangeAspect="1" noChangeArrowheads="1"/>
        </xdr:cNvSpPr>
      </xdr:nvSpPr>
      <xdr:spPr>
        <a:xfrm>
          <a:off x="1428115" y="144858105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218</xdr:row>
      <xdr:rowOff>0</xdr:rowOff>
    </xdr:from>
    <xdr:to>
      <xdr:col>2</xdr:col>
      <xdr:colOff>274320</xdr:colOff>
      <xdr:row>218</xdr:row>
      <xdr:rowOff>478155</xdr:rowOff>
    </xdr:to>
    <xdr:sp>
      <xdr:nvSpPr>
        <xdr:cNvPr id="845" name="AutoShape 38" descr="报表底图"/>
        <xdr:cNvSpPr>
          <a:spLocks noChangeAspect="1" noChangeArrowheads="1"/>
        </xdr:cNvSpPr>
      </xdr:nvSpPr>
      <xdr:spPr>
        <a:xfrm>
          <a:off x="1428115" y="144858105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218</xdr:row>
      <xdr:rowOff>0</xdr:rowOff>
    </xdr:from>
    <xdr:to>
      <xdr:col>2</xdr:col>
      <xdr:colOff>274320</xdr:colOff>
      <xdr:row>218</xdr:row>
      <xdr:rowOff>478155</xdr:rowOff>
    </xdr:to>
    <xdr:sp>
      <xdr:nvSpPr>
        <xdr:cNvPr id="846" name="AutoShape 39" descr="报表底图"/>
        <xdr:cNvSpPr>
          <a:spLocks noChangeAspect="1" noChangeArrowheads="1"/>
        </xdr:cNvSpPr>
      </xdr:nvSpPr>
      <xdr:spPr>
        <a:xfrm>
          <a:off x="1428115" y="144858105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218</xdr:row>
      <xdr:rowOff>0</xdr:rowOff>
    </xdr:from>
    <xdr:to>
      <xdr:col>2</xdr:col>
      <xdr:colOff>274320</xdr:colOff>
      <xdr:row>218</xdr:row>
      <xdr:rowOff>478155</xdr:rowOff>
    </xdr:to>
    <xdr:sp>
      <xdr:nvSpPr>
        <xdr:cNvPr id="847" name="AutoShape 40" descr="报表底图"/>
        <xdr:cNvSpPr>
          <a:spLocks noChangeAspect="1" noChangeArrowheads="1"/>
        </xdr:cNvSpPr>
      </xdr:nvSpPr>
      <xdr:spPr>
        <a:xfrm>
          <a:off x="1428115" y="144858105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218</xdr:row>
      <xdr:rowOff>0</xdr:rowOff>
    </xdr:from>
    <xdr:to>
      <xdr:col>2</xdr:col>
      <xdr:colOff>274320</xdr:colOff>
      <xdr:row>218</xdr:row>
      <xdr:rowOff>508635</xdr:rowOff>
    </xdr:to>
    <xdr:sp>
      <xdr:nvSpPr>
        <xdr:cNvPr id="848" name="AutoShape 41" descr="报表底图"/>
        <xdr:cNvSpPr>
          <a:spLocks noChangeAspect="1" noChangeArrowheads="1"/>
        </xdr:cNvSpPr>
      </xdr:nvSpPr>
      <xdr:spPr>
        <a:xfrm>
          <a:off x="1428115" y="144858105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218</xdr:row>
      <xdr:rowOff>0</xdr:rowOff>
    </xdr:from>
    <xdr:to>
      <xdr:col>2</xdr:col>
      <xdr:colOff>274320</xdr:colOff>
      <xdr:row>218</xdr:row>
      <xdr:rowOff>508635</xdr:rowOff>
    </xdr:to>
    <xdr:sp>
      <xdr:nvSpPr>
        <xdr:cNvPr id="849" name="AutoShape 42" descr="报表底图"/>
        <xdr:cNvSpPr>
          <a:spLocks noChangeAspect="1" noChangeArrowheads="1"/>
        </xdr:cNvSpPr>
      </xdr:nvSpPr>
      <xdr:spPr>
        <a:xfrm>
          <a:off x="1428115" y="144858105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218</xdr:row>
      <xdr:rowOff>0</xdr:rowOff>
    </xdr:from>
    <xdr:to>
      <xdr:col>2</xdr:col>
      <xdr:colOff>274320</xdr:colOff>
      <xdr:row>218</xdr:row>
      <xdr:rowOff>508635</xdr:rowOff>
    </xdr:to>
    <xdr:sp>
      <xdr:nvSpPr>
        <xdr:cNvPr id="850" name="AutoShape 43" descr="报表底图"/>
        <xdr:cNvSpPr>
          <a:spLocks noChangeAspect="1" noChangeArrowheads="1"/>
        </xdr:cNvSpPr>
      </xdr:nvSpPr>
      <xdr:spPr>
        <a:xfrm>
          <a:off x="1428115" y="144858105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218</xdr:row>
      <xdr:rowOff>0</xdr:rowOff>
    </xdr:from>
    <xdr:to>
      <xdr:col>2</xdr:col>
      <xdr:colOff>274320</xdr:colOff>
      <xdr:row>218</xdr:row>
      <xdr:rowOff>508635</xdr:rowOff>
    </xdr:to>
    <xdr:sp>
      <xdr:nvSpPr>
        <xdr:cNvPr id="851" name="AutoShape 44" descr="报表底图"/>
        <xdr:cNvSpPr>
          <a:spLocks noChangeAspect="1" noChangeArrowheads="1"/>
        </xdr:cNvSpPr>
      </xdr:nvSpPr>
      <xdr:spPr>
        <a:xfrm>
          <a:off x="1428115" y="144858105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218</xdr:row>
      <xdr:rowOff>0</xdr:rowOff>
    </xdr:from>
    <xdr:to>
      <xdr:col>2</xdr:col>
      <xdr:colOff>274320</xdr:colOff>
      <xdr:row>218</xdr:row>
      <xdr:rowOff>508635</xdr:rowOff>
    </xdr:to>
    <xdr:sp>
      <xdr:nvSpPr>
        <xdr:cNvPr id="852" name="AutoShape 45" descr="报表底图"/>
        <xdr:cNvSpPr>
          <a:spLocks noChangeAspect="1" noChangeArrowheads="1"/>
        </xdr:cNvSpPr>
      </xdr:nvSpPr>
      <xdr:spPr>
        <a:xfrm>
          <a:off x="1428115" y="144858105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218</xdr:row>
      <xdr:rowOff>0</xdr:rowOff>
    </xdr:from>
    <xdr:to>
      <xdr:col>2</xdr:col>
      <xdr:colOff>274320</xdr:colOff>
      <xdr:row>218</xdr:row>
      <xdr:rowOff>508635</xdr:rowOff>
    </xdr:to>
    <xdr:sp>
      <xdr:nvSpPr>
        <xdr:cNvPr id="853" name="AutoShape 46" descr="报表底图"/>
        <xdr:cNvSpPr>
          <a:spLocks noChangeAspect="1" noChangeArrowheads="1"/>
        </xdr:cNvSpPr>
      </xdr:nvSpPr>
      <xdr:spPr>
        <a:xfrm>
          <a:off x="1428115" y="144858105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218</xdr:row>
      <xdr:rowOff>0</xdr:rowOff>
    </xdr:from>
    <xdr:to>
      <xdr:col>2</xdr:col>
      <xdr:colOff>274320</xdr:colOff>
      <xdr:row>218</xdr:row>
      <xdr:rowOff>508635</xdr:rowOff>
    </xdr:to>
    <xdr:sp>
      <xdr:nvSpPr>
        <xdr:cNvPr id="854" name="AutoShape 47" descr="报表底图"/>
        <xdr:cNvSpPr>
          <a:spLocks noChangeAspect="1" noChangeArrowheads="1"/>
        </xdr:cNvSpPr>
      </xdr:nvSpPr>
      <xdr:spPr>
        <a:xfrm>
          <a:off x="1428115" y="144858105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218</xdr:row>
      <xdr:rowOff>0</xdr:rowOff>
    </xdr:from>
    <xdr:to>
      <xdr:col>2</xdr:col>
      <xdr:colOff>274320</xdr:colOff>
      <xdr:row>218</xdr:row>
      <xdr:rowOff>478155</xdr:rowOff>
    </xdr:to>
    <xdr:sp>
      <xdr:nvSpPr>
        <xdr:cNvPr id="855" name="AutoShape 48" descr="报表底图"/>
        <xdr:cNvSpPr>
          <a:spLocks noChangeAspect="1" noChangeArrowheads="1"/>
        </xdr:cNvSpPr>
      </xdr:nvSpPr>
      <xdr:spPr>
        <a:xfrm>
          <a:off x="1428115" y="144858105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218</xdr:row>
      <xdr:rowOff>0</xdr:rowOff>
    </xdr:from>
    <xdr:to>
      <xdr:col>2</xdr:col>
      <xdr:colOff>274320</xdr:colOff>
      <xdr:row>218</xdr:row>
      <xdr:rowOff>478155</xdr:rowOff>
    </xdr:to>
    <xdr:sp>
      <xdr:nvSpPr>
        <xdr:cNvPr id="856" name="AutoShape 49" descr="报表底图"/>
        <xdr:cNvSpPr>
          <a:spLocks noChangeAspect="1" noChangeArrowheads="1"/>
        </xdr:cNvSpPr>
      </xdr:nvSpPr>
      <xdr:spPr>
        <a:xfrm>
          <a:off x="1428115" y="144858105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218</xdr:row>
      <xdr:rowOff>0</xdr:rowOff>
    </xdr:from>
    <xdr:to>
      <xdr:col>2</xdr:col>
      <xdr:colOff>274320</xdr:colOff>
      <xdr:row>218</xdr:row>
      <xdr:rowOff>478155</xdr:rowOff>
    </xdr:to>
    <xdr:sp>
      <xdr:nvSpPr>
        <xdr:cNvPr id="857" name="AutoShape 50" descr="报表底图"/>
        <xdr:cNvSpPr>
          <a:spLocks noChangeAspect="1" noChangeArrowheads="1"/>
        </xdr:cNvSpPr>
      </xdr:nvSpPr>
      <xdr:spPr>
        <a:xfrm>
          <a:off x="1428115" y="144858105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218</xdr:row>
      <xdr:rowOff>0</xdr:rowOff>
    </xdr:from>
    <xdr:to>
      <xdr:col>2</xdr:col>
      <xdr:colOff>274320</xdr:colOff>
      <xdr:row>218</xdr:row>
      <xdr:rowOff>478155</xdr:rowOff>
    </xdr:to>
    <xdr:sp>
      <xdr:nvSpPr>
        <xdr:cNvPr id="858" name="AutoShape 51" descr="报表底图"/>
        <xdr:cNvSpPr>
          <a:spLocks noChangeAspect="1" noChangeArrowheads="1"/>
        </xdr:cNvSpPr>
      </xdr:nvSpPr>
      <xdr:spPr>
        <a:xfrm>
          <a:off x="1428115" y="144858105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218</xdr:row>
      <xdr:rowOff>0</xdr:rowOff>
    </xdr:from>
    <xdr:to>
      <xdr:col>2</xdr:col>
      <xdr:colOff>274320</xdr:colOff>
      <xdr:row>218</xdr:row>
      <xdr:rowOff>478155</xdr:rowOff>
    </xdr:to>
    <xdr:sp>
      <xdr:nvSpPr>
        <xdr:cNvPr id="859" name="AutoShape 52" descr="报表底图"/>
        <xdr:cNvSpPr>
          <a:spLocks noChangeAspect="1" noChangeArrowheads="1"/>
        </xdr:cNvSpPr>
      </xdr:nvSpPr>
      <xdr:spPr>
        <a:xfrm>
          <a:off x="1428115" y="144858105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218</xdr:row>
      <xdr:rowOff>0</xdr:rowOff>
    </xdr:from>
    <xdr:to>
      <xdr:col>2</xdr:col>
      <xdr:colOff>274320</xdr:colOff>
      <xdr:row>218</xdr:row>
      <xdr:rowOff>478155</xdr:rowOff>
    </xdr:to>
    <xdr:sp>
      <xdr:nvSpPr>
        <xdr:cNvPr id="860" name="Image1" descr="报表底图"/>
        <xdr:cNvSpPr>
          <a:spLocks noChangeAspect="1" noChangeArrowheads="1"/>
        </xdr:cNvSpPr>
      </xdr:nvSpPr>
      <xdr:spPr>
        <a:xfrm>
          <a:off x="1428115" y="144858105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218</xdr:row>
      <xdr:rowOff>0</xdr:rowOff>
    </xdr:from>
    <xdr:to>
      <xdr:col>2</xdr:col>
      <xdr:colOff>274320</xdr:colOff>
      <xdr:row>218</xdr:row>
      <xdr:rowOff>508635</xdr:rowOff>
    </xdr:to>
    <xdr:sp>
      <xdr:nvSpPr>
        <xdr:cNvPr id="861" name="Image1" descr="报表底图"/>
        <xdr:cNvSpPr>
          <a:spLocks noChangeAspect="1" noChangeArrowheads="1"/>
        </xdr:cNvSpPr>
      </xdr:nvSpPr>
      <xdr:spPr>
        <a:xfrm>
          <a:off x="1428115" y="144858105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218</xdr:row>
      <xdr:rowOff>0</xdr:rowOff>
    </xdr:from>
    <xdr:to>
      <xdr:col>2</xdr:col>
      <xdr:colOff>274320</xdr:colOff>
      <xdr:row>218</xdr:row>
      <xdr:rowOff>508635</xdr:rowOff>
    </xdr:to>
    <xdr:sp>
      <xdr:nvSpPr>
        <xdr:cNvPr id="862" name="Image1" descr="报表底图"/>
        <xdr:cNvSpPr>
          <a:spLocks noChangeAspect="1" noChangeArrowheads="1"/>
        </xdr:cNvSpPr>
      </xdr:nvSpPr>
      <xdr:spPr>
        <a:xfrm>
          <a:off x="1428115" y="144858105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218</xdr:row>
      <xdr:rowOff>0</xdr:rowOff>
    </xdr:from>
    <xdr:to>
      <xdr:col>2</xdr:col>
      <xdr:colOff>274320</xdr:colOff>
      <xdr:row>218</xdr:row>
      <xdr:rowOff>508635</xdr:rowOff>
    </xdr:to>
    <xdr:sp>
      <xdr:nvSpPr>
        <xdr:cNvPr id="863" name="Image1" descr="报表底图"/>
        <xdr:cNvSpPr>
          <a:spLocks noChangeAspect="1" noChangeArrowheads="1"/>
        </xdr:cNvSpPr>
      </xdr:nvSpPr>
      <xdr:spPr>
        <a:xfrm>
          <a:off x="1428115" y="144858105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218</xdr:row>
      <xdr:rowOff>0</xdr:rowOff>
    </xdr:from>
    <xdr:to>
      <xdr:col>2</xdr:col>
      <xdr:colOff>274320</xdr:colOff>
      <xdr:row>218</xdr:row>
      <xdr:rowOff>508635</xdr:rowOff>
    </xdr:to>
    <xdr:sp>
      <xdr:nvSpPr>
        <xdr:cNvPr id="864" name="Image1" descr="报表底图"/>
        <xdr:cNvSpPr>
          <a:spLocks noChangeAspect="1" noChangeArrowheads="1"/>
        </xdr:cNvSpPr>
      </xdr:nvSpPr>
      <xdr:spPr>
        <a:xfrm>
          <a:off x="1428115" y="144858105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218</xdr:row>
      <xdr:rowOff>0</xdr:rowOff>
    </xdr:from>
    <xdr:to>
      <xdr:col>2</xdr:col>
      <xdr:colOff>274320</xdr:colOff>
      <xdr:row>218</xdr:row>
      <xdr:rowOff>508635</xdr:rowOff>
    </xdr:to>
    <xdr:sp>
      <xdr:nvSpPr>
        <xdr:cNvPr id="865" name="Image1" descr="报表底图"/>
        <xdr:cNvSpPr>
          <a:spLocks noChangeAspect="1" noChangeArrowheads="1"/>
        </xdr:cNvSpPr>
      </xdr:nvSpPr>
      <xdr:spPr>
        <a:xfrm>
          <a:off x="1428115" y="144858105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218</xdr:row>
      <xdr:rowOff>0</xdr:rowOff>
    </xdr:from>
    <xdr:to>
      <xdr:col>2</xdr:col>
      <xdr:colOff>274320</xdr:colOff>
      <xdr:row>218</xdr:row>
      <xdr:rowOff>508635</xdr:rowOff>
    </xdr:to>
    <xdr:sp>
      <xdr:nvSpPr>
        <xdr:cNvPr id="866" name="Image1" descr="报表底图"/>
        <xdr:cNvSpPr>
          <a:spLocks noChangeAspect="1" noChangeArrowheads="1"/>
        </xdr:cNvSpPr>
      </xdr:nvSpPr>
      <xdr:spPr>
        <a:xfrm>
          <a:off x="1428115" y="144858105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218</xdr:row>
      <xdr:rowOff>0</xdr:rowOff>
    </xdr:from>
    <xdr:to>
      <xdr:col>2</xdr:col>
      <xdr:colOff>274320</xdr:colOff>
      <xdr:row>218</xdr:row>
      <xdr:rowOff>508635</xdr:rowOff>
    </xdr:to>
    <xdr:sp>
      <xdr:nvSpPr>
        <xdr:cNvPr id="867" name="Image1" descr="报表底图"/>
        <xdr:cNvSpPr>
          <a:spLocks noChangeAspect="1" noChangeArrowheads="1"/>
        </xdr:cNvSpPr>
      </xdr:nvSpPr>
      <xdr:spPr>
        <a:xfrm>
          <a:off x="1428115" y="144858105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218</xdr:row>
      <xdr:rowOff>0</xdr:rowOff>
    </xdr:from>
    <xdr:to>
      <xdr:col>2</xdr:col>
      <xdr:colOff>274320</xdr:colOff>
      <xdr:row>218</xdr:row>
      <xdr:rowOff>478155</xdr:rowOff>
    </xdr:to>
    <xdr:sp>
      <xdr:nvSpPr>
        <xdr:cNvPr id="868" name="Image1" descr="报表底图"/>
        <xdr:cNvSpPr>
          <a:spLocks noChangeAspect="1" noChangeArrowheads="1"/>
        </xdr:cNvSpPr>
      </xdr:nvSpPr>
      <xdr:spPr>
        <a:xfrm>
          <a:off x="1428115" y="144858105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218</xdr:row>
      <xdr:rowOff>0</xdr:rowOff>
    </xdr:from>
    <xdr:to>
      <xdr:col>2</xdr:col>
      <xdr:colOff>274320</xdr:colOff>
      <xdr:row>218</xdr:row>
      <xdr:rowOff>478155</xdr:rowOff>
    </xdr:to>
    <xdr:sp>
      <xdr:nvSpPr>
        <xdr:cNvPr id="869" name="Image1" descr="报表底图"/>
        <xdr:cNvSpPr>
          <a:spLocks noChangeAspect="1" noChangeArrowheads="1"/>
        </xdr:cNvSpPr>
      </xdr:nvSpPr>
      <xdr:spPr>
        <a:xfrm>
          <a:off x="1428115" y="144858105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218</xdr:row>
      <xdr:rowOff>0</xdr:rowOff>
    </xdr:from>
    <xdr:to>
      <xdr:col>2</xdr:col>
      <xdr:colOff>274320</xdr:colOff>
      <xdr:row>218</xdr:row>
      <xdr:rowOff>478155</xdr:rowOff>
    </xdr:to>
    <xdr:sp>
      <xdr:nvSpPr>
        <xdr:cNvPr id="870" name="Image1" descr="报表底图"/>
        <xdr:cNvSpPr>
          <a:spLocks noChangeAspect="1" noChangeArrowheads="1"/>
        </xdr:cNvSpPr>
      </xdr:nvSpPr>
      <xdr:spPr>
        <a:xfrm>
          <a:off x="1428115" y="144858105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218</xdr:row>
      <xdr:rowOff>0</xdr:rowOff>
    </xdr:from>
    <xdr:to>
      <xdr:col>2</xdr:col>
      <xdr:colOff>274320</xdr:colOff>
      <xdr:row>218</xdr:row>
      <xdr:rowOff>478155</xdr:rowOff>
    </xdr:to>
    <xdr:sp>
      <xdr:nvSpPr>
        <xdr:cNvPr id="871" name="Image1" descr="报表底图"/>
        <xdr:cNvSpPr>
          <a:spLocks noChangeAspect="1" noChangeArrowheads="1"/>
        </xdr:cNvSpPr>
      </xdr:nvSpPr>
      <xdr:spPr>
        <a:xfrm>
          <a:off x="1428115" y="144858105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218</xdr:row>
      <xdr:rowOff>0</xdr:rowOff>
    </xdr:from>
    <xdr:to>
      <xdr:col>2</xdr:col>
      <xdr:colOff>274320</xdr:colOff>
      <xdr:row>218</xdr:row>
      <xdr:rowOff>478155</xdr:rowOff>
    </xdr:to>
    <xdr:sp>
      <xdr:nvSpPr>
        <xdr:cNvPr id="872" name="Image1" descr="报表底图"/>
        <xdr:cNvSpPr>
          <a:spLocks noChangeAspect="1" noChangeArrowheads="1"/>
        </xdr:cNvSpPr>
      </xdr:nvSpPr>
      <xdr:spPr>
        <a:xfrm>
          <a:off x="1428115" y="144858105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218</xdr:row>
      <xdr:rowOff>0</xdr:rowOff>
    </xdr:from>
    <xdr:to>
      <xdr:col>2</xdr:col>
      <xdr:colOff>274320</xdr:colOff>
      <xdr:row>218</xdr:row>
      <xdr:rowOff>478155</xdr:rowOff>
    </xdr:to>
    <xdr:sp>
      <xdr:nvSpPr>
        <xdr:cNvPr id="873" name="Image1" descr="报表底图"/>
        <xdr:cNvSpPr>
          <a:spLocks noChangeAspect="1" noChangeArrowheads="1"/>
        </xdr:cNvSpPr>
      </xdr:nvSpPr>
      <xdr:spPr>
        <a:xfrm>
          <a:off x="1428115" y="144858105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218</xdr:row>
      <xdr:rowOff>0</xdr:rowOff>
    </xdr:from>
    <xdr:to>
      <xdr:col>2</xdr:col>
      <xdr:colOff>274320</xdr:colOff>
      <xdr:row>218</xdr:row>
      <xdr:rowOff>508635</xdr:rowOff>
    </xdr:to>
    <xdr:sp>
      <xdr:nvSpPr>
        <xdr:cNvPr id="874" name="Image1" descr="报表底图"/>
        <xdr:cNvSpPr>
          <a:spLocks noChangeAspect="1" noChangeArrowheads="1"/>
        </xdr:cNvSpPr>
      </xdr:nvSpPr>
      <xdr:spPr>
        <a:xfrm>
          <a:off x="1428115" y="144858105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218</xdr:row>
      <xdr:rowOff>0</xdr:rowOff>
    </xdr:from>
    <xdr:to>
      <xdr:col>2</xdr:col>
      <xdr:colOff>274320</xdr:colOff>
      <xdr:row>218</xdr:row>
      <xdr:rowOff>508635</xdr:rowOff>
    </xdr:to>
    <xdr:sp>
      <xdr:nvSpPr>
        <xdr:cNvPr id="875" name="Image1" descr="报表底图"/>
        <xdr:cNvSpPr>
          <a:spLocks noChangeAspect="1" noChangeArrowheads="1"/>
        </xdr:cNvSpPr>
      </xdr:nvSpPr>
      <xdr:spPr>
        <a:xfrm>
          <a:off x="1428115" y="144858105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218</xdr:row>
      <xdr:rowOff>0</xdr:rowOff>
    </xdr:from>
    <xdr:to>
      <xdr:col>2</xdr:col>
      <xdr:colOff>274320</xdr:colOff>
      <xdr:row>218</xdr:row>
      <xdr:rowOff>508635</xdr:rowOff>
    </xdr:to>
    <xdr:sp>
      <xdr:nvSpPr>
        <xdr:cNvPr id="876" name="Image1" descr="报表底图"/>
        <xdr:cNvSpPr>
          <a:spLocks noChangeAspect="1" noChangeArrowheads="1"/>
        </xdr:cNvSpPr>
      </xdr:nvSpPr>
      <xdr:spPr>
        <a:xfrm>
          <a:off x="1428115" y="144858105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218</xdr:row>
      <xdr:rowOff>0</xdr:rowOff>
    </xdr:from>
    <xdr:to>
      <xdr:col>2</xdr:col>
      <xdr:colOff>274320</xdr:colOff>
      <xdr:row>218</xdr:row>
      <xdr:rowOff>508635</xdr:rowOff>
    </xdr:to>
    <xdr:sp>
      <xdr:nvSpPr>
        <xdr:cNvPr id="877" name="Image1" descr="报表底图"/>
        <xdr:cNvSpPr>
          <a:spLocks noChangeAspect="1" noChangeArrowheads="1"/>
        </xdr:cNvSpPr>
      </xdr:nvSpPr>
      <xdr:spPr>
        <a:xfrm>
          <a:off x="1428115" y="144858105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218</xdr:row>
      <xdr:rowOff>0</xdr:rowOff>
    </xdr:from>
    <xdr:to>
      <xdr:col>2</xdr:col>
      <xdr:colOff>274320</xdr:colOff>
      <xdr:row>218</xdr:row>
      <xdr:rowOff>508635</xdr:rowOff>
    </xdr:to>
    <xdr:sp>
      <xdr:nvSpPr>
        <xdr:cNvPr id="878" name="Image1" descr="报表底图"/>
        <xdr:cNvSpPr>
          <a:spLocks noChangeAspect="1" noChangeArrowheads="1"/>
        </xdr:cNvSpPr>
      </xdr:nvSpPr>
      <xdr:spPr>
        <a:xfrm>
          <a:off x="1428115" y="144858105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218</xdr:row>
      <xdr:rowOff>0</xdr:rowOff>
    </xdr:from>
    <xdr:to>
      <xdr:col>2</xdr:col>
      <xdr:colOff>274320</xdr:colOff>
      <xdr:row>218</xdr:row>
      <xdr:rowOff>508635</xdr:rowOff>
    </xdr:to>
    <xdr:sp>
      <xdr:nvSpPr>
        <xdr:cNvPr id="879" name="Image1" descr="报表底图"/>
        <xdr:cNvSpPr>
          <a:spLocks noChangeAspect="1" noChangeArrowheads="1"/>
        </xdr:cNvSpPr>
      </xdr:nvSpPr>
      <xdr:spPr>
        <a:xfrm>
          <a:off x="1428115" y="144858105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218</xdr:row>
      <xdr:rowOff>0</xdr:rowOff>
    </xdr:from>
    <xdr:to>
      <xdr:col>2</xdr:col>
      <xdr:colOff>274320</xdr:colOff>
      <xdr:row>218</xdr:row>
      <xdr:rowOff>508635</xdr:rowOff>
    </xdr:to>
    <xdr:sp>
      <xdr:nvSpPr>
        <xdr:cNvPr id="880" name="Image1" descr="报表底图"/>
        <xdr:cNvSpPr>
          <a:spLocks noChangeAspect="1" noChangeArrowheads="1"/>
        </xdr:cNvSpPr>
      </xdr:nvSpPr>
      <xdr:spPr>
        <a:xfrm>
          <a:off x="1428115" y="144858105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218</xdr:row>
      <xdr:rowOff>0</xdr:rowOff>
    </xdr:from>
    <xdr:to>
      <xdr:col>2</xdr:col>
      <xdr:colOff>274320</xdr:colOff>
      <xdr:row>218</xdr:row>
      <xdr:rowOff>478155</xdr:rowOff>
    </xdr:to>
    <xdr:sp>
      <xdr:nvSpPr>
        <xdr:cNvPr id="881" name="Image1" descr="报表底图"/>
        <xdr:cNvSpPr>
          <a:spLocks noChangeAspect="1" noChangeArrowheads="1"/>
        </xdr:cNvSpPr>
      </xdr:nvSpPr>
      <xdr:spPr>
        <a:xfrm>
          <a:off x="1428115" y="144858105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218</xdr:row>
      <xdr:rowOff>0</xdr:rowOff>
    </xdr:from>
    <xdr:to>
      <xdr:col>2</xdr:col>
      <xdr:colOff>274320</xdr:colOff>
      <xdr:row>218</xdr:row>
      <xdr:rowOff>478155</xdr:rowOff>
    </xdr:to>
    <xdr:sp>
      <xdr:nvSpPr>
        <xdr:cNvPr id="882" name="Image1" descr="报表底图"/>
        <xdr:cNvSpPr>
          <a:spLocks noChangeAspect="1" noChangeArrowheads="1"/>
        </xdr:cNvSpPr>
      </xdr:nvSpPr>
      <xdr:spPr>
        <a:xfrm>
          <a:off x="1428115" y="144858105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218</xdr:row>
      <xdr:rowOff>0</xdr:rowOff>
    </xdr:from>
    <xdr:to>
      <xdr:col>2</xdr:col>
      <xdr:colOff>274320</xdr:colOff>
      <xdr:row>218</xdr:row>
      <xdr:rowOff>478155</xdr:rowOff>
    </xdr:to>
    <xdr:sp>
      <xdr:nvSpPr>
        <xdr:cNvPr id="883" name="Image1" descr="报表底图"/>
        <xdr:cNvSpPr>
          <a:spLocks noChangeAspect="1" noChangeArrowheads="1"/>
        </xdr:cNvSpPr>
      </xdr:nvSpPr>
      <xdr:spPr>
        <a:xfrm>
          <a:off x="1428115" y="144858105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218</xdr:row>
      <xdr:rowOff>0</xdr:rowOff>
    </xdr:from>
    <xdr:to>
      <xdr:col>2</xdr:col>
      <xdr:colOff>274320</xdr:colOff>
      <xdr:row>218</xdr:row>
      <xdr:rowOff>478155</xdr:rowOff>
    </xdr:to>
    <xdr:sp>
      <xdr:nvSpPr>
        <xdr:cNvPr id="884" name="Image1" descr="报表底图"/>
        <xdr:cNvSpPr>
          <a:spLocks noChangeAspect="1" noChangeArrowheads="1"/>
        </xdr:cNvSpPr>
      </xdr:nvSpPr>
      <xdr:spPr>
        <a:xfrm>
          <a:off x="1428115" y="144858105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218</xdr:row>
      <xdr:rowOff>0</xdr:rowOff>
    </xdr:from>
    <xdr:to>
      <xdr:col>2</xdr:col>
      <xdr:colOff>274320</xdr:colOff>
      <xdr:row>218</xdr:row>
      <xdr:rowOff>478155</xdr:rowOff>
    </xdr:to>
    <xdr:sp>
      <xdr:nvSpPr>
        <xdr:cNvPr id="885" name="Image1" descr="报表底图"/>
        <xdr:cNvSpPr>
          <a:spLocks noChangeAspect="1" noChangeArrowheads="1"/>
        </xdr:cNvSpPr>
      </xdr:nvSpPr>
      <xdr:spPr>
        <a:xfrm>
          <a:off x="1428115" y="144858105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218</xdr:row>
      <xdr:rowOff>0</xdr:rowOff>
    </xdr:from>
    <xdr:to>
      <xdr:col>2</xdr:col>
      <xdr:colOff>274320</xdr:colOff>
      <xdr:row>218</xdr:row>
      <xdr:rowOff>478155</xdr:rowOff>
    </xdr:to>
    <xdr:sp>
      <xdr:nvSpPr>
        <xdr:cNvPr id="886" name="AutoShape 27" descr="报表底图"/>
        <xdr:cNvSpPr>
          <a:spLocks noChangeAspect="1" noChangeArrowheads="1"/>
        </xdr:cNvSpPr>
      </xdr:nvSpPr>
      <xdr:spPr>
        <a:xfrm>
          <a:off x="1428115" y="144858105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218</xdr:row>
      <xdr:rowOff>0</xdr:rowOff>
    </xdr:from>
    <xdr:to>
      <xdr:col>2</xdr:col>
      <xdr:colOff>274320</xdr:colOff>
      <xdr:row>218</xdr:row>
      <xdr:rowOff>508635</xdr:rowOff>
    </xdr:to>
    <xdr:sp>
      <xdr:nvSpPr>
        <xdr:cNvPr id="887" name="AutoShape 28" descr="报表底图"/>
        <xdr:cNvSpPr>
          <a:spLocks noChangeAspect="1" noChangeArrowheads="1"/>
        </xdr:cNvSpPr>
      </xdr:nvSpPr>
      <xdr:spPr>
        <a:xfrm>
          <a:off x="1428115" y="144858105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218</xdr:row>
      <xdr:rowOff>0</xdr:rowOff>
    </xdr:from>
    <xdr:to>
      <xdr:col>2</xdr:col>
      <xdr:colOff>274320</xdr:colOff>
      <xdr:row>218</xdr:row>
      <xdr:rowOff>508635</xdr:rowOff>
    </xdr:to>
    <xdr:sp>
      <xdr:nvSpPr>
        <xdr:cNvPr id="888" name="AutoShape 29" descr="报表底图"/>
        <xdr:cNvSpPr>
          <a:spLocks noChangeAspect="1" noChangeArrowheads="1"/>
        </xdr:cNvSpPr>
      </xdr:nvSpPr>
      <xdr:spPr>
        <a:xfrm>
          <a:off x="1428115" y="144858105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218</xdr:row>
      <xdr:rowOff>0</xdr:rowOff>
    </xdr:from>
    <xdr:to>
      <xdr:col>2</xdr:col>
      <xdr:colOff>274320</xdr:colOff>
      <xdr:row>218</xdr:row>
      <xdr:rowOff>508635</xdr:rowOff>
    </xdr:to>
    <xdr:sp>
      <xdr:nvSpPr>
        <xdr:cNvPr id="889" name="AutoShape 30" descr="报表底图"/>
        <xdr:cNvSpPr>
          <a:spLocks noChangeAspect="1" noChangeArrowheads="1"/>
        </xdr:cNvSpPr>
      </xdr:nvSpPr>
      <xdr:spPr>
        <a:xfrm>
          <a:off x="1428115" y="144858105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218</xdr:row>
      <xdr:rowOff>0</xdr:rowOff>
    </xdr:from>
    <xdr:to>
      <xdr:col>2</xdr:col>
      <xdr:colOff>274320</xdr:colOff>
      <xdr:row>218</xdr:row>
      <xdr:rowOff>508635</xdr:rowOff>
    </xdr:to>
    <xdr:sp>
      <xdr:nvSpPr>
        <xdr:cNvPr id="890" name="AutoShape 31" descr="报表底图"/>
        <xdr:cNvSpPr>
          <a:spLocks noChangeAspect="1" noChangeArrowheads="1"/>
        </xdr:cNvSpPr>
      </xdr:nvSpPr>
      <xdr:spPr>
        <a:xfrm>
          <a:off x="1428115" y="144858105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218</xdr:row>
      <xdr:rowOff>0</xdr:rowOff>
    </xdr:from>
    <xdr:to>
      <xdr:col>2</xdr:col>
      <xdr:colOff>274320</xdr:colOff>
      <xdr:row>218</xdr:row>
      <xdr:rowOff>508635</xdr:rowOff>
    </xdr:to>
    <xdr:sp>
      <xdr:nvSpPr>
        <xdr:cNvPr id="891" name="AutoShape 32" descr="报表底图"/>
        <xdr:cNvSpPr>
          <a:spLocks noChangeAspect="1" noChangeArrowheads="1"/>
        </xdr:cNvSpPr>
      </xdr:nvSpPr>
      <xdr:spPr>
        <a:xfrm>
          <a:off x="1428115" y="144858105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218</xdr:row>
      <xdr:rowOff>0</xdr:rowOff>
    </xdr:from>
    <xdr:to>
      <xdr:col>2</xdr:col>
      <xdr:colOff>274320</xdr:colOff>
      <xdr:row>218</xdr:row>
      <xdr:rowOff>508635</xdr:rowOff>
    </xdr:to>
    <xdr:sp>
      <xdr:nvSpPr>
        <xdr:cNvPr id="892" name="AutoShape 33" descr="报表底图"/>
        <xdr:cNvSpPr>
          <a:spLocks noChangeAspect="1" noChangeArrowheads="1"/>
        </xdr:cNvSpPr>
      </xdr:nvSpPr>
      <xdr:spPr>
        <a:xfrm>
          <a:off x="1428115" y="144858105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218</xdr:row>
      <xdr:rowOff>0</xdr:rowOff>
    </xdr:from>
    <xdr:to>
      <xdr:col>2</xdr:col>
      <xdr:colOff>274320</xdr:colOff>
      <xdr:row>218</xdr:row>
      <xdr:rowOff>508635</xdr:rowOff>
    </xdr:to>
    <xdr:sp>
      <xdr:nvSpPr>
        <xdr:cNvPr id="893" name="AutoShape 34" descr="报表底图"/>
        <xdr:cNvSpPr>
          <a:spLocks noChangeAspect="1" noChangeArrowheads="1"/>
        </xdr:cNvSpPr>
      </xdr:nvSpPr>
      <xdr:spPr>
        <a:xfrm>
          <a:off x="1428115" y="144858105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218</xdr:row>
      <xdr:rowOff>0</xdr:rowOff>
    </xdr:from>
    <xdr:to>
      <xdr:col>2</xdr:col>
      <xdr:colOff>274320</xdr:colOff>
      <xdr:row>218</xdr:row>
      <xdr:rowOff>478155</xdr:rowOff>
    </xdr:to>
    <xdr:sp>
      <xdr:nvSpPr>
        <xdr:cNvPr id="894" name="AutoShape 35" descr="报表底图"/>
        <xdr:cNvSpPr>
          <a:spLocks noChangeAspect="1" noChangeArrowheads="1"/>
        </xdr:cNvSpPr>
      </xdr:nvSpPr>
      <xdr:spPr>
        <a:xfrm>
          <a:off x="1428115" y="144858105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218</xdr:row>
      <xdr:rowOff>0</xdr:rowOff>
    </xdr:from>
    <xdr:to>
      <xdr:col>2</xdr:col>
      <xdr:colOff>274320</xdr:colOff>
      <xdr:row>218</xdr:row>
      <xdr:rowOff>478155</xdr:rowOff>
    </xdr:to>
    <xdr:sp>
      <xdr:nvSpPr>
        <xdr:cNvPr id="895" name="AutoShape 36" descr="报表底图"/>
        <xdr:cNvSpPr>
          <a:spLocks noChangeAspect="1" noChangeArrowheads="1"/>
        </xdr:cNvSpPr>
      </xdr:nvSpPr>
      <xdr:spPr>
        <a:xfrm>
          <a:off x="1428115" y="144858105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218</xdr:row>
      <xdr:rowOff>0</xdr:rowOff>
    </xdr:from>
    <xdr:to>
      <xdr:col>2</xdr:col>
      <xdr:colOff>274320</xdr:colOff>
      <xdr:row>218</xdr:row>
      <xdr:rowOff>478155</xdr:rowOff>
    </xdr:to>
    <xdr:sp>
      <xdr:nvSpPr>
        <xdr:cNvPr id="896" name="AutoShape 37" descr="报表底图"/>
        <xdr:cNvSpPr>
          <a:spLocks noChangeAspect="1" noChangeArrowheads="1"/>
        </xdr:cNvSpPr>
      </xdr:nvSpPr>
      <xdr:spPr>
        <a:xfrm>
          <a:off x="1428115" y="144858105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218</xdr:row>
      <xdr:rowOff>0</xdr:rowOff>
    </xdr:from>
    <xdr:to>
      <xdr:col>2</xdr:col>
      <xdr:colOff>274320</xdr:colOff>
      <xdr:row>218</xdr:row>
      <xdr:rowOff>478155</xdr:rowOff>
    </xdr:to>
    <xdr:sp>
      <xdr:nvSpPr>
        <xdr:cNvPr id="897" name="AutoShape 38" descr="报表底图"/>
        <xdr:cNvSpPr>
          <a:spLocks noChangeAspect="1" noChangeArrowheads="1"/>
        </xdr:cNvSpPr>
      </xdr:nvSpPr>
      <xdr:spPr>
        <a:xfrm>
          <a:off x="1428115" y="144858105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218</xdr:row>
      <xdr:rowOff>0</xdr:rowOff>
    </xdr:from>
    <xdr:to>
      <xdr:col>2</xdr:col>
      <xdr:colOff>274320</xdr:colOff>
      <xdr:row>218</xdr:row>
      <xdr:rowOff>478155</xdr:rowOff>
    </xdr:to>
    <xdr:sp>
      <xdr:nvSpPr>
        <xdr:cNvPr id="898" name="AutoShape 39" descr="报表底图"/>
        <xdr:cNvSpPr>
          <a:spLocks noChangeAspect="1" noChangeArrowheads="1"/>
        </xdr:cNvSpPr>
      </xdr:nvSpPr>
      <xdr:spPr>
        <a:xfrm>
          <a:off x="1428115" y="144858105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218</xdr:row>
      <xdr:rowOff>0</xdr:rowOff>
    </xdr:from>
    <xdr:to>
      <xdr:col>2</xdr:col>
      <xdr:colOff>274320</xdr:colOff>
      <xdr:row>218</xdr:row>
      <xdr:rowOff>478155</xdr:rowOff>
    </xdr:to>
    <xdr:sp>
      <xdr:nvSpPr>
        <xdr:cNvPr id="899" name="AutoShape 40" descr="报表底图"/>
        <xdr:cNvSpPr>
          <a:spLocks noChangeAspect="1" noChangeArrowheads="1"/>
        </xdr:cNvSpPr>
      </xdr:nvSpPr>
      <xdr:spPr>
        <a:xfrm>
          <a:off x="1428115" y="144858105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218</xdr:row>
      <xdr:rowOff>0</xdr:rowOff>
    </xdr:from>
    <xdr:to>
      <xdr:col>2</xdr:col>
      <xdr:colOff>274320</xdr:colOff>
      <xdr:row>218</xdr:row>
      <xdr:rowOff>508635</xdr:rowOff>
    </xdr:to>
    <xdr:sp>
      <xdr:nvSpPr>
        <xdr:cNvPr id="900" name="AutoShape 41" descr="报表底图"/>
        <xdr:cNvSpPr>
          <a:spLocks noChangeAspect="1" noChangeArrowheads="1"/>
        </xdr:cNvSpPr>
      </xdr:nvSpPr>
      <xdr:spPr>
        <a:xfrm>
          <a:off x="1428115" y="144858105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218</xdr:row>
      <xdr:rowOff>0</xdr:rowOff>
    </xdr:from>
    <xdr:to>
      <xdr:col>2</xdr:col>
      <xdr:colOff>274320</xdr:colOff>
      <xdr:row>218</xdr:row>
      <xdr:rowOff>508635</xdr:rowOff>
    </xdr:to>
    <xdr:sp>
      <xdr:nvSpPr>
        <xdr:cNvPr id="901" name="AutoShape 42" descr="报表底图"/>
        <xdr:cNvSpPr>
          <a:spLocks noChangeAspect="1" noChangeArrowheads="1"/>
        </xdr:cNvSpPr>
      </xdr:nvSpPr>
      <xdr:spPr>
        <a:xfrm>
          <a:off x="1428115" y="144858105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218</xdr:row>
      <xdr:rowOff>0</xdr:rowOff>
    </xdr:from>
    <xdr:to>
      <xdr:col>2</xdr:col>
      <xdr:colOff>274320</xdr:colOff>
      <xdr:row>218</xdr:row>
      <xdr:rowOff>508635</xdr:rowOff>
    </xdr:to>
    <xdr:sp>
      <xdr:nvSpPr>
        <xdr:cNvPr id="902" name="AutoShape 43" descr="报表底图"/>
        <xdr:cNvSpPr>
          <a:spLocks noChangeAspect="1" noChangeArrowheads="1"/>
        </xdr:cNvSpPr>
      </xdr:nvSpPr>
      <xdr:spPr>
        <a:xfrm>
          <a:off x="1428115" y="144858105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218</xdr:row>
      <xdr:rowOff>0</xdr:rowOff>
    </xdr:from>
    <xdr:to>
      <xdr:col>2</xdr:col>
      <xdr:colOff>274320</xdr:colOff>
      <xdr:row>218</xdr:row>
      <xdr:rowOff>508635</xdr:rowOff>
    </xdr:to>
    <xdr:sp>
      <xdr:nvSpPr>
        <xdr:cNvPr id="903" name="AutoShape 44" descr="报表底图"/>
        <xdr:cNvSpPr>
          <a:spLocks noChangeAspect="1" noChangeArrowheads="1"/>
        </xdr:cNvSpPr>
      </xdr:nvSpPr>
      <xdr:spPr>
        <a:xfrm>
          <a:off x="1428115" y="144858105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218</xdr:row>
      <xdr:rowOff>0</xdr:rowOff>
    </xdr:from>
    <xdr:to>
      <xdr:col>2</xdr:col>
      <xdr:colOff>274320</xdr:colOff>
      <xdr:row>218</xdr:row>
      <xdr:rowOff>508635</xdr:rowOff>
    </xdr:to>
    <xdr:sp>
      <xdr:nvSpPr>
        <xdr:cNvPr id="904" name="AutoShape 45" descr="报表底图"/>
        <xdr:cNvSpPr>
          <a:spLocks noChangeAspect="1" noChangeArrowheads="1"/>
        </xdr:cNvSpPr>
      </xdr:nvSpPr>
      <xdr:spPr>
        <a:xfrm>
          <a:off x="1428115" y="144858105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218</xdr:row>
      <xdr:rowOff>0</xdr:rowOff>
    </xdr:from>
    <xdr:to>
      <xdr:col>2</xdr:col>
      <xdr:colOff>274320</xdr:colOff>
      <xdr:row>218</xdr:row>
      <xdr:rowOff>508635</xdr:rowOff>
    </xdr:to>
    <xdr:sp>
      <xdr:nvSpPr>
        <xdr:cNvPr id="905" name="AutoShape 46" descr="报表底图"/>
        <xdr:cNvSpPr>
          <a:spLocks noChangeAspect="1" noChangeArrowheads="1"/>
        </xdr:cNvSpPr>
      </xdr:nvSpPr>
      <xdr:spPr>
        <a:xfrm>
          <a:off x="1428115" y="144858105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218</xdr:row>
      <xdr:rowOff>0</xdr:rowOff>
    </xdr:from>
    <xdr:to>
      <xdr:col>2</xdr:col>
      <xdr:colOff>274320</xdr:colOff>
      <xdr:row>218</xdr:row>
      <xdr:rowOff>508635</xdr:rowOff>
    </xdr:to>
    <xdr:sp>
      <xdr:nvSpPr>
        <xdr:cNvPr id="906" name="AutoShape 47" descr="报表底图"/>
        <xdr:cNvSpPr>
          <a:spLocks noChangeAspect="1" noChangeArrowheads="1"/>
        </xdr:cNvSpPr>
      </xdr:nvSpPr>
      <xdr:spPr>
        <a:xfrm>
          <a:off x="1428115" y="144858105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218</xdr:row>
      <xdr:rowOff>0</xdr:rowOff>
    </xdr:from>
    <xdr:to>
      <xdr:col>2</xdr:col>
      <xdr:colOff>274320</xdr:colOff>
      <xdr:row>218</xdr:row>
      <xdr:rowOff>478155</xdr:rowOff>
    </xdr:to>
    <xdr:sp>
      <xdr:nvSpPr>
        <xdr:cNvPr id="907" name="AutoShape 48" descr="报表底图"/>
        <xdr:cNvSpPr>
          <a:spLocks noChangeAspect="1" noChangeArrowheads="1"/>
        </xdr:cNvSpPr>
      </xdr:nvSpPr>
      <xdr:spPr>
        <a:xfrm>
          <a:off x="1428115" y="144858105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218</xdr:row>
      <xdr:rowOff>0</xdr:rowOff>
    </xdr:from>
    <xdr:to>
      <xdr:col>2</xdr:col>
      <xdr:colOff>274320</xdr:colOff>
      <xdr:row>218</xdr:row>
      <xdr:rowOff>478155</xdr:rowOff>
    </xdr:to>
    <xdr:sp>
      <xdr:nvSpPr>
        <xdr:cNvPr id="908" name="AutoShape 49" descr="报表底图"/>
        <xdr:cNvSpPr>
          <a:spLocks noChangeAspect="1" noChangeArrowheads="1"/>
        </xdr:cNvSpPr>
      </xdr:nvSpPr>
      <xdr:spPr>
        <a:xfrm>
          <a:off x="1428115" y="144858105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218</xdr:row>
      <xdr:rowOff>0</xdr:rowOff>
    </xdr:from>
    <xdr:to>
      <xdr:col>2</xdr:col>
      <xdr:colOff>274320</xdr:colOff>
      <xdr:row>218</xdr:row>
      <xdr:rowOff>478155</xdr:rowOff>
    </xdr:to>
    <xdr:sp>
      <xdr:nvSpPr>
        <xdr:cNvPr id="909" name="AutoShape 50" descr="报表底图"/>
        <xdr:cNvSpPr>
          <a:spLocks noChangeAspect="1" noChangeArrowheads="1"/>
        </xdr:cNvSpPr>
      </xdr:nvSpPr>
      <xdr:spPr>
        <a:xfrm>
          <a:off x="1428115" y="144858105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218</xdr:row>
      <xdr:rowOff>0</xdr:rowOff>
    </xdr:from>
    <xdr:to>
      <xdr:col>2</xdr:col>
      <xdr:colOff>274320</xdr:colOff>
      <xdr:row>218</xdr:row>
      <xdr:rowOff>478155</xdr:rowOff>
    </xdr:to>
    <xdr:sp>
      <xdr:nvSpPr>
        <xdr:cNvPr id="910" name="AutoShape 51" descr="报表底图"/>
        <xdr:cNvSpPr>
          <a:spLocks noChangeAspect="1" noChangeArrowheads="1"/>
        </xdr:cNvSpPr>
      </xdr:nvSpPr>
      <xdr:spPr>
        <a:xfrm>
          <a:off x="1428115" y="144858105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218</xdr:row>
      <xdr:rowOff>0</xdr:rowOff>
    </xdr:from>
    <xdr:to>
      <xdr:col>2</xdr:col>
      <xdr:colOff>274320</xdr:colOff>
      <xdr:row>218</xdr:row>
      <xdr:rowOff>478155</xdr:rowOff>
    </xdr:to>
    <xdr:sp>
      <xdr:nvSpPr>
        <xdr:cNvPr id="911" name="AutoShape 52" descr="报表底图"/>
        <xdr:cNvSpPr>
          <a:spLocks noChangeAspect="1" noChangeArrowheads="1"/>
        </xdr:cNvSpPr>
      </xdr:nvSpPr>
      <xdr:spPr>
        <a:xfrm>
          <a:off x="1428115" y="144858105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218</xdr:row>
      <xdr:rowOff>0</xdr:rowOff>
    </xdr:from>
    <xdr:to>
      <xdr:col>2</xdr:col>
      <xdr:colOff>274320</xdr:colOff>
      <xdr:row>218</xdr:row>
      <xdr:rowOff>478155</xdr:rowOff>
    </xdr:to>
    <xdr:sp>
      <xdr:nvSpPr>
        <xdr:cNvPr id="912" name="Image1" descr="报表底图"/>
        <xdr:cNvSpPr>
          <a:spLocks noChangeAspect="1" noChangeArrowheads="1"/>
        </xdr:cNvSpPr>
      </xdr:nvSpPr>
      <xdr:spPr>
        <a:xfrm>
          <a:off x="1428115" y="144858105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218</xdr:row>
      <xdr:rowOff>0</xdr:rowOff>
    </xdr:from>
    <xdr:to>
      <xdr:col>2</xdr:col>
      <xdr:colOff>274320</xdr:colOff>
      <xdr:row>218</xdr:row>
      <xdr:rowOff>508635</xdr:rowOff>
    </xdr:to>
    <xdr:sp>
      <xdr:nvSpPr>
        <xdr:cNvPr id="913" name="Image1" descr="报表底图"/>
        <xdr:cNvSpPr>
          <a:spLocks noChangeAspect="1" noChangeArrowheads="1"/>
        </xdr:cNvSpPr>
      </xdr:nvSpPr>
      <xdr:spPr>
        <a:xfrm>
          <a:off x="1428115" y="144858105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218</xdr:row>
      <xdr:rowOff>0</xdr:rowOff>
    </xdr:from>
    <xdr:to>
      <xdr:col>2</xdr:col>
      <xdr:colOff>274320</xdr:colOff>
      <xdr:row>218</xdr:row>
      <xdr:rowOff>508635</xdr:rowOff>
    </xdr:to>
    <xdr:sp>
      <xdr:nvSpPr>
        <xdr:cNvPr id="914" name="Image1" descr="报表底图"/>
        <xdr:cNvSpPr>
          <a:spLocks noChangeAspect="1" noChangeArrowheads="1"/>
        </xdr:cNvSpPr>
      </xdr:nvSpPr>
      <xdr:spPr>
        <a:xfrm>
          <a:off x="1428115" y="144858105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218</xdr:row>
      <xdr:rowOff>0</xdr:rowOff>
    </xdr:from>
    <xdr:to>
      <xdr:col>2</xdr:col>
      <xdr:colOff>274320</xdr:colOff>
      <xdr:row>218</xdr:row>
      <xdr:rowOff>508635</xdr:rowOff>
    </xdr:to>
    <xdr:sp>
      <xdr:nvSpPr>
        <xdr:cNvPr id="915" name="Image1" descr="报表底图"/>
        <xdr:cNvSpPr>
          <a:spLocks noChangeAspect="1" noChangeArrowheads="1"/>
        </xdr:cNvSpPr>
      </xdr:nvSpPr>
      <xdr:spPr>
        <a:xfrm>
          <a:off x="1428115" y="144858105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218</xdr:row>
      <xdr:rowOff>0</xdr:rowOff>
    </xdr:from>
    <xdr:to>
      <xdr:col>2</xdr:col>
      <xdr:colOff>274320</xdr:colOff>
      <xdr:row>218</xdr:row>
      <xdr:rowOff>508635</xdr:rowOff>
    </xdr:to>
    <xdr:sp>
      <xdr:nvSpPr>
        <xdr:cNvPr id="916" name="Image1" descr="报表底图"/>
        <xdr:cNvSpPr>
          <a:spLocks noChangeAspect="1" noChangeArrowheads="1"/>
        </xdr:cNvSpPr>
      </xdr:nvSpPr>
      <xdr:spPr>
        <a:xfrm>
          <a:off x="1428115" y="144858105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218</xdr:row>
      <xdr:rowOff>0</xdr:rowOff>
    </xdr:from>
    <xdr:to>
      <xdr:col>2</xdr:col>
      <xdr:colOff>274320</xdr:colOff>
      <xdr:row>218</xdr:row>
      <xdr:rowOff>508635</xdr:rowOff>
    </xdr:to>
    <xdr:sp>
      <xdr:nvSpPr>
        <xdr:cNvPr id="917" name="Image1" descr="报表底图"/>
        <xdr:cNvSpPr>
          <a:spLocks noChangeAspect="1" noChangeArrowheads="1"/>
        </xdr:cNvSpPr>
      </xdr:nvSpPr>
      <xdr:spPr>
        <a:xfrm>
          <a:off x="1428115" y="144858105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218</xdr:row>
      <xdr:rowOff>0</xdr:rowOff>
    </xdr:from>
    <xdr:to>
      <xdr:col>2</xdr:col>
      <xdr:colOff>274320</xdr:colOff>
      <xdr:row>218</xdr:row>
      <xdr:rowOff>508635</xdr:rowOff>
    </xdr:to>
    <xdr:sp>
      <xdr:nvSpPr>
        <xdr:cNvPr id="918" name="Image1" descr="报表底图"/>
        <xdr:cNvSpPr>
          <a:spLocks noChangeAspect="1" noChangeArrowheads="1"/>
        </xdr:cNvSpPr>
      </xdr:nvSpPr>
      <xdr:spPr>
        <a:xfrm>
          <a:off x="1428115" y="144858105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218</xdr:row>
      <xdr:rowOff>0</xdr:rowOff>
    </xdr:from>
    <xdr:to>
      <xdr:col>2</xdr:col>
      <xdr:colOff>274320</xdr:colOff>
      <xdr:row>218</xdr:row>
      <xdr:rowOff>508635</xdr:rowOff>
    </xdr:to>
    <xdr:sp>
      <xdr:nvSpPr>
        <xdr:cNvPr id="919" name="Image1" descr="报表底图"/>
        <xdr:cNvSpPr>
          <a:spLocks noChangeAspect="1" noChangeArrowheads="1"/>
        </xdr:cNvSpPr>
      </xdr:nvSpPr>
      <xdr:spPr>
        <a:xfrm>
          <a:off x="1428115" y="144858105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218</xdr:row>
      <xdr:rowOff>0</xdr:rowOff>
    </xdr:from>
    <xdr:to>
      <xdr:col>2</xdr:col>
      <xdr:colOff>274320</xdr:colOff>
      <xdr:row>218</xdr:row>
      <xdr:rowOff>478155</xdr:rowOff>
    </xdr:to>
    <xdr:sp>
      <xdr:nvSpPr>
        <xdr:cNvPr id="920" name="Image1" descr="报表底图"/>
        <xdr:cNvSpPr>
          <a:spLocks noChangeAspect="1" noChangeArrowheads="1"/>
        </xdr:cNvSpPr>
      </xdr:nvSpPr>
      <xdr:spPr>
        <a:xfrm>
          <a:off x="1428115" y="144858105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218</xdr:row>
      <xdr:rowOff>0</xdr:rowOff>
    </xdr:from>
    <xdr:to>
      <xdr:col>2</xdr:col>
      <xdr:colOff>274320</xdr:colOff>
      <xdr:row>218</xdr:row>
      <xdr:rowOff>478155</xdr:rowOff>
    </xdr:to>
    <xdr:sp>
      <xdr:nvSpPr>
        <xdr:cNvPr id="921" name="Image1" descr="报表底图"/>
        <xdr:cNvSpPr>
          <a:spLocks noChangeAspect="1" noChangeArrowheads="1"/>
        </xdr:cNvSpPr>
      </xdr:nvSpPr>
      <xdr:spPr>
        <a:xfrm>
          <a:off x="1428115" y="144858105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218</xdr:row>
      <xdr:rowOff>0</xdr:rowOff>
    </xdr:from>
    <xdr:to>
      <xdr:col>2</xdr:col>
      <xdr:colOff>274320</xdr:colOff>
      <xdr:row>218</xdr:row>
      <xdr:rowOff>478155</xdr:rowOff>
    </xdr:to>
    <xdr:sp>
      <xdr:nvSpPr>
        <xdr:cNvPr id="922" name="Image1" descr="报表底图"/>
        <xdr:cNvSpPr>
          <a:spLocks noChangeAspect="1" noChangeArrowheads="1"/>
        </xdr:cNvSpPr>
      </xdr:nvSpPr>
      <xdr:spPr>
        <a:xfrm>
          <a:off x="1428115" y="144858105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218</xdr:row>
      <xdr:rowOff>0</xdr:rowOff>
    </xdr:from>
    <xdr:to>
      <xdr:col>2</xdr:col>
      <xdr:colOff>274320</xdr:colOff>
      <xdr:row>218</xdr:row>
      <xdr:rowOff>478155</xdr:rowOff>
    </xdr:to>
    <xdr:sp>
      <xdr:nvSpPr>
        <xdr:cNvPr id="923" name="Image1" descr="报表底图"/>
        <xdr:cNvSpPr>
          <a:spLocks noChangeAspect="1" noChangeArrowheads="1"/>
        </xdr:cNvSpPr>
      </xdr:nvSpPr>
      <xdr:spPr>
        <a:xfrm>
          <a:off x="1428115" y="144858105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218</xdr:row>
      <xdr:rowOff>0</xdr:rowOff>
    </xdr:from>
    <xdr:to>
      <xdr:col>2</xdr:col>
      <xdr:colOff>274320</xdr:colOff>
      <xdr:row>218</xdr:row>
      <xdr:rowOff>478155</xdr:rowOff>
    </xdr:to>
    <xdr:sp>
      <xdr:nvSpPr>
        <xdr:cNvPr id="924" name="Image1" descr="报表底图"/>
        <xdr:cNvSpPr>
          <a:spLocks noChangeAspect="1" noChangeArrowheads="1"/>
        </xdr:cNvSpPr>
      </xdr:nvSpPr>
      <xdr:spPr>
        <a:xfrm>
          <a:off x="1428115" y="144858105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218</xdr:row>
      <xdr:rowOff>0</xdr:rowOff>
    </xdr:from>
    <xdr:to>
      <xdr:col>2</xdr:col>
      <xdr:colOff>274320</xdr:colOff>
      <xdr:row>218</xdr:row>
      <xdr:rowOff>478155</xdr:rowOff>
    </xdr:to>
    <xdr:sp>
      <xdr:nvSpPr>
        <xdr:cNvPr id="925" name="Image1" descr="报表底图"/>
        <xdr:cNvSpPr>
          <a:spLocks noChangeAspect="1" noChangeArrowheads="1"/>
        </xdr:cNvSpPr>
      </xdr:nvSpPr>
      <xdr:spPr>
        <a:xfrm>
          <a:off x="1428115" y="144858105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218</xdr:row>
      <xdr:rowOff>0</xdr:rowOff>
    </xdr:from>
    <xdr:to>
      <xdr:col>2</xdr:col>
      <xdr:colOff>274320</xdr:colOff>
      <xdr:row>218</xdr:row>
      <xdr:rowOff>508635</xdr:rowOff>
    </xdr:to>
    <xdr:sp>
      <xdr:nvSpPr>
        <xdr:cNvPr id="926" name="Image1" descr="报表底图"/>
        <xdr:cNvSpPr>
          <a:spLocks noChangeAspect="1" noChangeArrowheads="1"/>
        </xdr:cNvSpPr>
      </xdr:nvSpPr>
      <xdr:spPr>
        <a:xfrm>
          <a:off x="1428115" y="144858105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218</xdr:row>
      <xdr:rowOff>0</xdr:rowOff>
    </xdr:from>
    <xdr:to>
      <xdr:col>2</xdr:col>
      <xdr:colOff>274320</xdr:colOff>
      <xdr:row>218</xdr:row>
      <xdr:rowOff>508635</xdr:rowOff>
    </xdr:to>
    <xdr:sp>
      <xdr:nvSpPr>
        <xdr:cNvPr id="927" name="Image1" descr="报表底图"/>
        <xdr:cNvSpPr>
          <a:spLocks noChangeAspect="1" noChangeArrowheads="1"/>
        </xdr:cNvSpPr>
      </xdr:nvSpPr>
      <xdr:spPr>
        <a:xfrm>
          <a:off x="1428115" y="144858105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218</xdr:row>
      <xdr:rowOff>0</xdr:rowOff>
    </xdr:from>
    <xdr:to>
      <xdr:col>2</xdr:col>
      <xdr:colOff>274320</xdr:colOff>
      <xdr:row>218</xdr:row>
      <xdr:rowOff>508635</xdr:rowOff>
    </xdr:to>
    <xdr:sp>
      <xdr:nvSpPr>
        <xdr:cNvPr id="928" name="Image1" descr="报表底图"/>
        <xdr:cNvSpPr>
          <a:spLocks noChangeAspect="1" noChangeArrowheads="1"/>
        </xdr:cNvSpPr>
      </xdr:nvSpPr>
      <xdr:spPr>
        <a:xfrm>
          <a:off x="1428115" y="144858105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218</xdr:row>
      <xdr:rowOff>0</xdr:rowOff>
    </xdr:from>
    <xdr:to>
      <xdr:col>2</xdr:col>
      <xdr:colOff>274320</xdr:colOff>
      <xdr:row>218</xdr:row>
      <xdr:rowOff>508635</xdr:rowOff>
    </xdr:to>
    <xdr:sp>
      <xdr:nvSpPr>
        <xdr:cNvPr id="929" name="Image1" descr="报表底图"/>
        <xdr:cNvSpPr>
          <a:spLocks noChangeAspect="1" noChangeArrowheads="1"/>
        </xdr:cNvSpPr>
      </xdr:nvSpPr>
      <xdr:spPr>
        <a:xfrm>
          <a:off x="1428115" y="144858105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218</xdr:row>
      <xdr:rowOff>0</xdr:rowOff>
    </xdr:from>
    <xdr:to>
      <xdr:col>2</xdr:col>
      <xdr:colOff>274320</xdr:colOff>
      <xdr:row>218</xdr:row>
      <xdr:rowOff>508635</xdr:rowOff>
    </xdr:to>
    <xdr:sp>
      <xdr:nvSpPr>
        <xdr:cNvPr id="930" name="Image1" descr="报表底图"/>
        <xdr:cNvSpPr>
          <a:spLocks noChangeAspect="1" noChangeArrowheads="1"/>
        </xdr:cNvSpPr>
      </xdr:nvSpPr>
      <xdr:spPr>
        <a:xfrm>
          <a:off x="1428115" y="144858105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218</xdr:row>
      <xdr:rowOff>0</xdr:rowOff>
    </xdr:from>
    <xdr:to>
      <xdr:col>2</xdr:col>
      <xdr:colOff>274320</xdr:colOff>
      <xdr:row>218</xdr:row>
      <xdr:rowOff>508635</xdr:rowOff>
    </xdr:to>
    <xdr:sp>
      <xdr:nvSpPr>
        <xdr:cNvPr id="931" name="Image1" descr="报表底图"/>
        <xdr:cNvSpPr>
          <a:spLocks noChangeAspect="1" noChangeArrowheads="1"/>
        </xdr:cNvSpPr>
      </xdr:nvSpPr>
      <xdr:spPr>
        <a:xfrm>
          <a:off x="1428115" y="144858105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218</xdr:row>
      <xdr:rowOff>0</xdr:rowOff>
    </xdr:from>
    <xdr:to>
      <xdr:col>2</xdr:col>
      <xdr:colOff>274320</xdr:colOff>
      <xdr:row>218</xdr:row>
      <xdr:rowOff>508635</xdr:rowOff>
    </xdr:to>
    <xdr:sp>
      <xdr:nvSpPr>
        <xdr:cNvPr id="932" name="Image1" descr="报表底图"/>
        <xdr:cNvSpPr>
          <a:spLocks noChangeAspect="1" noChangeArrowheads="1"/>
        </xdr:cNvSpPr>
      </xdr:nvSpPr>
      <xdr:spPr>
        <a:xfrm>
          <a:off x="1428115" y="144858105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218</xdr:row>
      <xdr:rowOff>0</xdr:rowOff>
    </xdr:from>
    <xdr:to>
      <xdr:col>2</xdr:col>
      <xdr:colOff>274320</xdr:colOff>
      <xdr:row>218</xdr:row>
      <xdr:rowOff>478155</xdr:rowOff>
    </xdr:to>
    <xdr:sp>
      <xdr:nvSpPr>
        <xdr:cNvPr id="933" name="Image1" descr="报表底图"/>
        <xdr:cNvSpPr>
          <a:spLocks noChangeAspect="1" noChangeArrowheads="1"/>
        </xdr:cNvSpPr>
      </xdr:nvSpPr>
      <xdr:spPr>
        <a:xfrm>
          <a:off x="1428115" y="144858105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218</xdr:row>
      <xdr:rowOff>0</xdr:rowOff>
    </xdr:from>
    <xdr:to>
      <xdr:col>2</xdr:col>
      <xdr:colOff>274320</xdr:colOff>
      <xdr:row>218</xdr:row>
      <xdr:rowOff>478155</xdr:rowOff>
    </xdr:to>
    <xdr:sp>
      <xdr:nvSpPr>
        <xdr:cNvPr id="934" name="Image1" descr="报表底图"/>
        <xdr:cNvSpPr>
          <a:spLocks noChangeAspect="1" noChangeArrowheads="1"/>
        </xdr:cNvSpPr>
      </xdr:nvSpPr>
      <xdr:spPr>
        <a:xfrm>
          <a:off x="1428115" y="144858105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218</xdr:row>
      <xdr:rowOff>0</xdr:rowOff>
    </xdr:from>
    <xdr:to>
      <xdr:col>2</xdr:col>
      <xdr:colOff>274320</xdr:colOff>
      <xdr:row>218</xdr:row>
      <xdr:rowOff>478155</xdr:rowOff>
    </xdr:to>
    <xdr:sp>
      <xdr:nvSpPr>
        <xdr:cNvPr id="935" name="Image1" descr="报表底图"/>
        <xdr:cNvSpPr>
          <a:spLocks noChangeAspect="1" noChangeArrowheads="1"/>
        </xdr:cNvSpPr>
      </xdr:nvSpPr>
      <xdr:spPr>
        <a:xfrm>
          <a:off x="1428115" y="144858105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218</xdr:row>
      <xdr:rowOff>0</xdr:rowOff>
    </xdr:from>
    <xdr:to>
      <xdr:col>2</xdr:col>
      <xdr:colOff>274320</xdr:colOff>
      <xdr:row>218</xdr:row>
      <xdr:rowOff>478155</xdr:rowOff>
    </xdr:to>
    <xdr:sp>
      <xdr:nvSpPr>
        <xdr:cNvPr id="936" name="Image1" descr="报表底图"/>
        <xdr:cNvSpPr>
          <a:spLocks noChangeAspect="1" noChangeArrowheads="1"/>
        </xdr:cNvSpPr>
      </xdr:nvSpPr>
      <xdr:spPr>
        <a:xfrm>
          <a:off x="1428115" y="144858105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218</xdr:row>
      <xdr:rowOff>0</xdr:rowOff>
    </xdr:from>
    <xdr:to>
      <xdr:col>2</xdr:col>
      <xdr:colOff>274320</xdr:colOff>
      <xdr:row>218</xdr:row>
      <xdr:rowOff>478155</xdr:rowOff>
    </xdr:to>
    <xdr:sp>
      <xdr:nvSpPr>
        <xdr:cNvPr id="937" name="Image1" descr="报表底图"/>
        <xdr:cNvSpPr>
          <a:spLocks noChangeAspect="1" noChangeArrowheads="1"/>
        </xdr:cNvSpPr>
      </xdr:nvSpPr>
      <xdr:spPr>
        <a:xfrm>
          <a:off x="1428115" y="144858105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219</xdr:row>
      <xdr:rowOff>0</xdr:rowOff>
    </xdr:from>
    <xdr:to>
      <xdr:col>2</xdr:col>
      <xdr:colOff>274320</xdr:colOff>
      <xdr:row>219</xdr:row>
      <xdr:rowOff>478155</xdr:rowOff>
    </xdr:to>
    <xdr:sp>
      <xdr:nvSpPr>
        <xdr:cNvPr id="938" name="AutoShape 27" descr="报表底图"/>
        <xdr:cNvSpPr>
          <a:spLocks noChangeAspect="1" noChangeArrowheads="1"/>
        </xdr:cNvSpPr>
      </xdr:nvSpPr>
      <xdr:spPr>
        <a:xfrm>
          <a:off x="1428115" y="1455724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219</xdr:row>
      <xdr:rowOff>0</xdr:rowOff>
    </xdr:from>
    <xdr:to>
      <xdr:col>2</xdr:col>
      <xdr:colOff>274320</xdr:colOff>
      <xdr:row>219</xdr:row>
      <xdr:rowOff>508635</xdr:rowOff>
    </xdr:to>
    <xdr:sp>
      <xdr:nvSpPr>
        <xdr:cNvPr id="939" name="AutoShape 28" descr="报表底图"/>
        <xdr:cNvSpPr>
          <a:spLocks noChangeAspect="1" noChangeArrowheads="1"/>
        </xdr:cNvSpPr>
      </xdr:nvSpPr>
      <xdr:spPr>
        <a:xfrm>
          <a:off x="1428115" y="1455724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219</xdr:row>
      <xdr:rowOff>0</xdr:rowOff>
    </xdr:from>
    <xdr:to>
      <xdr:col>2</xdr:col>
      <xdr:colOff>274320</xdr:colOff>
      <xdr:row>219</xdr:row>
      <xdr:rowOff>508635</xdr:rowOff>
    </xdr:to>
    <xdr:sp>
      <xdr:nvSpPr>
        <xdr:cNvPr id="940" name="AutoShape 29" descr="报表底图"/>
        <xdr:cNvSpPr>
          <a:spLocks noChangeAspect="1" noChangeArrowheads="1"/>
        </xdr:cNvSpPr>
      </xdr:nvSpPr>
      <xdr:spPr>
        <a:xfrm>
          <a:off x="1428115" y="1455724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219</xdr:row>
      <xdr:rowOff>0</xdr:rowOff>
    </xdr:from>
    <xdr:to>
      <xdr:col>2</xdr:col>
      <xdr:colOff>274320</xdr:colOff>
      <xdr:row>219</xdr:row>
      <xdr:rowOff>508635</xdr:rowOff>
    </xdr:to>
    <xdr:sp>
      <xdr:nvSpPr>
        <xdr:cNvPr id="941" name="AutoShape 30" descr="报表底图"/>
        <xdr:cNvSpPr>
          <a:spLocks noChangeAspect="1" noChangeArrowheads="1"/>
        </xdr:cNvSpPr>
      </xdr:nvSpPr>
      <xdr:spPr>
        <a:xfrm>
          <a:off x="1428115" y="1455724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219</xdr:row>
      <xdr:rowOff>0</xdr:rowOff>
    </xdr:from>
    <xdr:to>
      <xdr:col>2</xdr:col>
      <xdr:colOff>274320</xdr:colOff>
      <xdr:row>219</xdr:row>
      <xdr:rowOff>508635</xdr:rowOff>
    </xdr:to>
    <xdr:sp>
      <xdr:nvSpPr>
        <xdr:cNvPr id="942" name="AutoShape 31" descr="报表底图"/>
        <xdr:cNvSpPr>
          <a:spLocks noChangeAspect="1" noChangeArrowheads="1"/>
        </xdr:cNvSpPr>
      </xdr:nvSpPr>
      <xdr:spPr>
        <a:xfrm>
          <a:off x="1428115" y="1455724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219</xdr:row>
      <xdr:rowOff>0</xdr:rowOff>
    </xdr:from>
    <xdr:to>
      <xdr:col>2</xdr:col>
      <xdr:colOff>274320</xdr:colOff>
      <xdr:row>219</xdr:row>
      <xdr:rowOff>508635</xdr:rowOff>
    </xdr:to>
    <xdr:sp>
      <xdr:nvSpPr>
        <xdr:cNvPr id="943" name="AutoShape 32" descr="报表底图"/>
        <xdr:cNvSpPr>
          <a:spLocks noChangeAspect="1" noChangeArrowheads="1"/>
        </xdr:cNvSpPr>
      </xdr:nvSpPr>
      <xdr:spPr>
        <a:xfrm>
          <a:off x="1428115" y="1455724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219</xdr:row>
      <xdr:rowOff>0</xdr:rowOff>
    </xdr:from>
    <xdr:to>
      <xdr:col>2</xdr:col>
      <xdr:colOff>274320</xdr:colOff>
      <xdr:row>219</xdr:row>
      <xdr:rowOff>508635</xdr:rowOff>
    </xdr:to>
    <xdr:sp>
      <xdr:nvSpPr>
        <xdr:cNvPr id="944" name="AutoShape 33" descr="报表底图"/>
        <xdr:cNvSpPr>
          <a:spLocks noChangeAspect="1" noChangeArrowheads="1"/>
        </xdr:cNvSpPr>
      </xdr:nvSpPr>
      <xdr:spPr>
        <a:xfrm>
          <a:off x="1428115" y="1455724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219</xdr:row>
      <xdr:rowOff>0</xdr:rowOff>
    </xdr:from>
    <xdr:to>
      <xdr:col>2</xdr:col>
      <xdr:colOff>274320</xdr:colOff>
      <xdr:row>219</xdr:row>
      <xdr:rowOff>508635</xdr:rowOff>
    </xdr:to>
    <xdr:sp>
      <xdr:nvSpPr>
        <xdr:cNvPr id="945" name="AutoShape 34" descr="报表底图"/>
        <xdr:cNvSpPr>
          <a:spLocks noChangeAspect="1" noChangeArrowheads="1"/>
        </xdr:cNvSpPr>
      </xdr:nvSpPr>
      <xdr:spPr>
        <a:xfrm>
          <a:off x="1428115" y="1455724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219</xdr:row>
      <xdr:rowOff>0</xdr:rowOff>
    </xdr:from>
    <xdr:to>
      <xdr:col>2</xdr:col>
      <xdr:colOff>274320</xdr:colOff>
      <xdr:row>219</xdr:row>
      <xdr:rowOff>478155</xdr:rowOff>
    </xdr:to>
    <xdr:sp>
      <xdr:nvSpPr>
        <xdr:cNvPr id="946" name="AutoShape 35" descr="报表底图"/>
        <xdr:cNvSpPr>
          <a:spLocks noChangeAspect="1" noChangeArrowheads="1"/>
        </xdr:cNvSpPr>
      </xdr:nvSpPr>
      <xdr:spPr>
        <a:xfrm>
          <a:off x="1428115" y="1455724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219</xdr:row>
      <xdr:rowOff>0</xdr:rowOff>
    </xdr:from>
    <xdr:to>
      <xdr:col>2</xdr:col>
      <xdr:colOff>274320</xdr:colOff>
      <xdr:row>219</xdr:row>
      <xdr:rowOff>478155</xdr:rowOff>
    </xdr:to>
    <xdr:sp>
      <xdr:nvSpPr>
        <xdr:cNvPr id="947" name="AutoShape 36" descr="报表底图"/>
        <xdr:cNvSpPr>
          <a:spLocks noChangeAspect="1" noChangeArrowheads="1"/>
        </xdr:cNvSpPr>
      </xdr:nvSpPr>
      <xdr:spPr>
        <a:xfrm>
          <a:off x="1428115" y="1455724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219</xdr:row>
      <xdr:rowOff>0</xdr:rowOff>
    </xdr:from>
    <xdr:to>
      <xdr:col>2</xdr:col>
      <xdr:colOff>274320</xdr:colOff>
      <xdr:row>219</xdr:row>
      <xdr:rowOff>478155</xdr:rowOff>
    </xdr:to>
    <xdr:sp>
      <xdr:nvSpPr>
        <xdr:cNvPr id="948" name="AutoShape 37" descr="报表底图"/>
        <xdr:cNvSpPr>
          <a:spLocks noChangeAspect="1" noChangeArrowheads="1"/>
        </xdr:cNvSpPr>
      </xdr:nvSpPr>
      <xdr:spPr>
        <a:xfrm>
          <a:off x="1428115" y="1455724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219</xdr:row>
      <xdr:rowOff>0</xdr:rowOff>
    </xdr:from>
    <xdr:to>
      <xdr:col>2</xdr:col>
      <xdr:colOff>274320</xdr:colOff>
      <xdr:row>219</xdr:row>
      <xdr:rowOff>478155</xdr:rowOff>
    </xdr:to>
    <xdr:sp>
      <xdr:nvSpPr>
        <xdr:cNvPr id="949" name="AutoShape 38" descr="报表底图"/>
        <xdr:cNvSpPr>
          <a:spLocks noChangeAspect="1" noChangeArrowheads="1"/>
        </xdr:cNvSpPr>
      </xdr:nvSpPr>
      <xdr:spPr>
        <a:xfrm>
          <a:off x="1428115" y="1455724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219</xdr:row>
      <xdr:rowOff>0</xdr:rowOff>
    </xdr:from>
    <xdr:to>
      <xdr:col>2</xdr:col>
      <xdr:colOff>274320</xdr:colOff>
      <xdr:row>219</xdr:row>
      <xdr:rowOff>478155</xdr:rowOff>
    </xdr:to>
    <xdr:sp>
      <xdr:nvSpPr>
        <xdr:cNvPr id="950" name="AutoShape 39" descr="报表底图"/>
        <xdr:cNvSpPr>
          <a:spLocks noChangeAspect="1" noChangeArrowheads="1"/>
        </xdr:cNvSpPr>
      </xdr:nvSpPr>
      <xdr:spPr>
        <a:xfrm>
          <a:off x="1428115" y="1455724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219</xdr:row>
      <xdr:rowOff>0</xdr:rowOff>
    </xdr:from>
    <xdr:to>
      <xdr:col>2</xdr:col>
      <xdr:colOff>274320</xdr:colOff>
      <xdr:row>219</xdr:row>
      <xdr:rowOff>478155</xdr:rowOff>
    </xdr:to>
    <xdr:sp>
      <xdr:nvSpPr>
        <xdr:cNvPr id="951" name="AutoShape 40" descr="报表底图"/>
        <xdr:cNvSpPr>
          <a:spLocks noChangeAspect="1" noChangeArrowheads="1"/>
        </xdr:cNvSpPr>
      </xdr:nvSpPr>
      <xdr:spPr>
        <a:xfrm>
          <a:off x="1428115" y="1455724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219</xdr:row>
      <xdr:rowOff>0</xdr:rowOff>
    </xdr:from>
    <xdr:to>
      <xdr:col>2</xdr:col>
      <xdr:colOff>274320</xdr:colOff>
      <xdr:row>219</xdr:row>
      <xdr:rowOff>508635</xdr:rowOff>
    </xdr:to>
    <xdr:sp>
      <xdr:nvSpPr>
        <xdr:cNvPr id="952" name="AutoShape 41" descr="报表底图"/>
        <xdr:cNvSpPr>
          <a:spLocks noChangeAspect="1" noChangeArrowheads="1"/>
        </xdr:cNvSpPr>
      </xdr:nvSpPr>
      <xdr:spPr>
        <a:xfrm>
          <a:off x="1428115" y="1455724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219</xdr:row>
      <xdr:rowOff>0</xdr:rowOff>
    </xdr:from>
    <xdr:to>
      <xdr:col>2</xdr:col>
      <xdr:colOff>274320</xdr:colOff>
      <xdr:row>219</xdr:row>
      <xdr:rowOff>508635</xdr:rowOff>
    </xdr:to>
    <xdr:sp>
      <xdr:nvSpPr>
        <xdr:cNvPr id="953" name="AutoShape 42" descr="报表底图"/>
        <xdr:cNvSpPr>
          <a:spLocks noChangeAspect="1" noChangeArrowheads="1"/>
        </xdr:cNvSpPr>
      </xdr:nvSpPr>
      <xdr:spPr>
        <a:xfrm>
          <a:off x="1428115" y="1455724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219</xdr:row>
      <xdr:rowOff>0</xdr:rowOff>
    </xdr:from>
    <xdr:to>
      <xdr:col>2</xdr:col>
      <xdr:colOff>274320</xdr:colOff>
      <xdr:row>219</xdr:row>
      <xdr:rowOff>508635</xdr:rowOff>
    </xdr:to>
    <xdr:sp>
      <xdr:nvSpPr>
        <xdr:cNvPr id="954" name="AutoShape 43" descr="报表底图"/>
        <xdr:cNvSpPr>
          <a:spLocks noChangeAspect="1" noChangeArrowheads="1"/>
        </xdr:cNvSpPr>
      </xdr:nvSpPr>
      <xdr:spPr>
        <a:xfrm>
          <a:off x="1428115" y="1455724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219</xdr:row>
      <xdr:rowOff>0</xdr:rowOff>
    </xdr:from>
    <xdr:to>
      <xdr:col>2</xdr:col>
      <xdr:colOff>274320</xdr:colOff>
      <xdr:row>219</xdr:row>
      <xdr:rowOff>508635</xdr:rowOff>
    </xdr:to>
    <xdr:sp>
      <xdr:nvSpPr>
        <xdr:cNvPr id="955" name="AutoShape 44" descr="报表底图"/>
        <xdr:cNvSpPr>
          <a:spLocks noChangeAspect="1" noChangeArrowheads="1"/>
        </xdr:cNvSpPr>
      </xdr:nvSpPr>
      <xdr:spPr>
        <a:xfrm>
          <a:off x="1428115" y="1455724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219</xdr:row>
      <xdr:rowOff>0</xdr:rowOff>
    </xdr:from>
    <xdr:to>
      <xdr:col>2</xdr:col>
      <xdr:colOff>274320</xdr:colOff>
      <xdr:row>219</xdr:row>
      <xdr:rowOff>508635</xdr:rowOff>
    </xdr:to>
    <xdr:sp>
      <xdr:nvSpPr>
        <xdr:cNvPr id="956" name="AutoShape 45" descr="报表底图"/>
        <xdr:cNvSpPr>
          <a:spLocks noChangeAspect="1" noChangeArrowheads="1"/>
        </xdr:cNvSpPr>
      </xdr:nvSpPr>
      <xdr:spPr>
        <a:xfrm>
          <a:off x="1428115" y="1455724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219</xdr:row>
      <xdr:rowOff>0</xdr:rowOff>
    </xdr:from>
    <xdr:to>
      <xdr:col>2</xdr:col>
      <xdr:colOff>274320</xdr:colOff>
      <xdr:row>219</xdr:row>
      <xdr:rowOff>508635</xdr:rowOff>
    </xdr:to>
    <xdr:sp>
      <xdr:nvSpPr>
        <xdr:cNvPr id="957" name="AutoShape 46" descr="报表底图"/>
        <xdr:cNvSpPr>
          <a:spLocks noChangeAspect="1" noChangeArrowheads="1"/>
        </xdr:cNvSpPr>
      </xdr:nvSpPr>
      <xdr:spPr>
        <a:xfrm>
          <a:off x="1428115" y="1455724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219</xdr:row>
      <xdr:rowOff>0</xdr:rowOff>
    </xdr:from>
    <xdr:to>
      <xdr:col>2</xdr:col>
      <xdr:colOff>274320</xdr:colOff>
      <xdr:row>219</xdr:row>
      <xdr:rowOff>508635</xdr:rowOff>
    </xdr:to>
    <xdr:sp>
      <xdr:nvSpPr>
        <xdr:cNvPr id="958" name="AutoShape 47" descr="报表底图"/>
        <xdr:cNvSpPr>
          <a:spLocks noChangeAspect="1" noChangeArrowheads="1"/>
        </xdr:cNvSpPr>
      </xdr:nvSpPr>
      <xdr:spPr>
        <a:xfrm>
          <a:off x="1428115" y="1455724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219</xdr:row>
      <xdr:rowOff>0</xdr:rowOff>
    </xdr:from>
    <xdr:to>
      <xdr:col>2</xdr:col>
      <xdr:colOff>274320</xdr:colOff>
      <xdr:row>219</xdr:row>
      <xdr:rowOff>478155</xdr:rowOff>
    </xdr:to>
    <xdr:sp>
      <xdr:nvSpPr>
        <xdr:cNvPr id="959" name="AutoShape 48" descr="报表底图"/>
        <xdr:cNvSpPr>
          <a:spLocks noChangeAspect="1" noChangeArrowheads="1"/>
        </xdr:cNvSpPr>
      </xdr:nvSpPr>
      <xdr:spPr>
        <a:xfrm>
          <a:off x="1428115" y="1455724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219</xdr:row>
      <xdr:rowOff>0</xdr:rowOff>
    </xdr:from>
    <xdr:to>
      <xdr:col>2</xdr:col>
      <xdr:colOff>274320</xdr:colOff>
      <xdr:row>219</xdr:row>
      <xdr:rowOff>478155</xdr:rowOff>
    </xdr:to>
    <xdr:sp>
      <xdr:nvSpPr>
        <xdr:cNvPr id="960" name="AutoShape 49" descr="报表底图"/>
        <xdr:cNvSpPr>
          <a:spLocks noChangeAspect="1" noChangeArrowheads="1"/>
        </xdr:cNvSpPr>
      </xdr:nvSpPr>
      <xdr:spPr>
        <a:xfrm>
          <a:off x="1428115" y="1455724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219</xdr:row>
      <xdr:rowOff>0</xdr:rowOff>
    </xdr:from>
    <xdr:to>
      <xdr:col>2</xdr:col>
      <xdr:colOff>274320</xdr:colOff>
      <xdr:row>219</xdr:row>
      <xdr:rowOff>478155</xdr:rowOff>
    </xdr:to>
    <xdr:sp>
      <xdr:nvSpPr>
        <xdr:cNvPr id="961" name="AutoShape 50" descr="报表底图"/>
        <xdr:cNvSpPr>
          <a:spLocks noChangeAspect="1" noChangeArrowheads="1"/>
        </xdr:cNvSpPr>
      </xdr:nvSpPr>
      <xdr:spPr>
        <a:xfrm>
          <a:off x="1428115" y="1455724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219</xdr:row>
      <xdr:rowOff>0</xdr:rowOff>
    </xdr:from>
    <xdr:to>
      <xdr:col>2</xdr:col>
      <xdr:colOff>274320</xdr:colOff>
      <xdr:row>219</xdr:row>
      <xdr:rowOff>478155</xdr:rowOff>
    </xdr:to>
    <xdr:sp>
      <xdr:nvSpPr>
        <xdr:cNvPr id="962" name="AutoShape 51" descr="报表底图"/>
        <xdr:cNvSpPr>
          <a:spLocks noChangeAspect="1" noChangeArrowheads="1"/>
        </xdr:cNvSpPr>
      </xdr:nvSpPr>
      <xdr:spPr>
        <a:xfrm>
          <a:off x="1428115" y="1455724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219</xdr:row>
      <xdr:rowOff>0</xdr:rowOff>
    </xdr:from>
    <xdr:to>
      <xdr:col>2</xdr:col>
      <xdr:colOff>274320</xdr:colOff>
      <xdr:row>219</xdr:row>
      <xdr:rowOff>478155</xdr:rowOff>
    </xdr:to>
    <xdr:sp>
      <xdr:nvSpPr>
        <xdr:cNvPr id="963" name="AutoShape 52" descr="报表底图"/>
        <xdr:cNvSpPr>
          <a:spLocks noChangeAspect="1" noChangeArrowheads="1"/>
        </xdr:cNvSpPr>
      </xdr:nvSpPr>
      <xdr:spPr>
        <a:xfrm>
          <a:off x="1428115" y="1455724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219</xdr:row>
      <xdr:rowOff>0</xdr:rowOff>
    </xdr:from>
    <xdr:to>
      <xdr:col>2</xdr:col>
      <xdr:colOff>274320</xdr:colOff>
      <xdr:row>219</xdr:row>
      <xdr:rowOff>478155</xdr:rowOff>
    </xdr:to>
    <xdr:sp>
      <xdr:nvSpPr>
        <xdr:cNvPr id="964" name="Image1" descr="报表底图"/>
        <xdr:cNvSpPr>
          <a:spLocks noChangeAspect="1" noChangeArrowheads="1"/>
        </xdr:cNvSpPr>
      </xdr:nvSpPr>
      <xdr:spPr>
        <a:xfrm>
          <a:off x="1428115" y="1455724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219</xdr:row>
      <xdr:rowOff>0</xdr:rowOff>
    </xdr:from>
    <xdr:to>
      <xdr:col>2</xdr:col>
      <xdr:colOff>274320</xdr:colOff>
      <xdr:row>219</xdr:row>
      <xdr:rowOff>508635</xdr:rowOff>
    </xdr:to>
    <xdr:sp>
      <xdr:nvSpPr>
        <xdr:cNvPr id="965" name="Image1" descr="报表底图"/>
        <xdr:cNvSpPr>
          <a:spLocks noChangeAspect="1" noChangeArrowheads="1"/>
        </xdr:cNvSpPr>
      </xdr:nvSpPr>
      <xdr:spPr>
        <a:xfrm>
          <a:off x="1428115" y="1455724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219</xdr:row>
      <xdr:rowOff>0</xdr:rowOff>
    </xdr:from>
    <xdr:to>
      <xdr:col>2</xdr:col>
      <xdr:colOff>274320</xdr:colOff>
      <xdr:row>219</xdr:row>
      <xdr:rowOff>508635</xdr:rowOff>
    </xdr:to>
    <xdr:sp>
      <xdr:nvSpPr>
        <xdr:cNvPr id="966" name="Image1" descr="报表底图"/>
        <xdr:cNvSpPr>
          <a:spLocks noChangeAspect="1" noChangeArrowheads="1"/>
        </xdr:cNvSpPr>
      </xdr:nvSpPr>
      <xdr:spPr>
        <a:xfrm>
          <a:off x="1428115" y="1455724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219</xdr:row>
      <xdr:rowOff>0</xdr:rowOff>
    </xdr:from>
    <xdr:to>
      <xdr:col>2</xdr:col>
      <xdr:colOff>274320</xdr:colOff>
      <xdr:row>219</xdr:row>
      <xdr:rowOff>508635</xdr:rowOff>
    </xdr:to>
    <xdr:sp>
      <xdr:nvSpPr>
        <xdr:cNvPr id="967" name="Image1" descr="报表底图"/>
        <xdr:cNvSpPr>
          <a:spLocks noChangeAspect="1" noChangeArrowheads="1"/>
        </xdr:cNvSpPr>
      </xdr:nvSpPr>
      <xdr:spPr>
        <a:xfrm>
          <a:off x="1428115" y="1455724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219</xdr:row>
      <xdr:rowOff>0</xdr:rowOff>
    </xdr:from>
    <xdr:to>
      <xdr:col>2</xdr:col>
      <xdr:colOff>274320</xdr:colOff>
      <xdr:row>219</xdr:row>
      <xdr:rowOff>508635</xdr:rowOff>
    </xdr:to>
    <xdr:sp>
      <xdr:nvSpPr>
        <xdr:cNvPr id="968" name="Image1" descr="报表底图"/>
        <xdr:cNvSpPr>
          <a:spLocks noChangeAspect="1" noChangeArrowheads="1"/>
        </xdr:cNvSpPr>
      </xdr:nvSpPr>
      <xdr:spPr>
        <a:xfrm>
          <a:off x="1428115" y="1455724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219</xdr:row>
      <xdr:rowOff>0</xdr:rowOff>
    </xdr:from>
    <xdr:to>
      <xdr:col>2</xdr:col>
      <xdr:colOff>274320</xdr:colOff>
      <xdr:row>219</xdr:row>
      <xdr:rowOff>508635</xdr:rowOff>
    </xdr:to>
    <xdr:sp>
      <xdr:nvSpPr>
        <xdr:cNvPr id="969" name="Image1" descr="报表底图"/>
        <xdr:cNvSpPr>
          <a:spLocks noChangeAspect="1" noChangeArrowheads="1"/>
        </xdr:cNvSpPr>
      </xdr:nvSpPr>
      <xdr:spPr>
        <a:xfrm>
          <a:off x="1428115" y="1455724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219</xdr:row>
      <xdr:rowOff>0</xdr:rowOff>
    </xdr:from>
    <xdr:to>
      <xdr:col>2</xdr:col>
      <xdr:colOff>274320</xdr:colOff>
      <xdr:row>219</xdr:row>
      <xdr:rowOff>508635</xdr:rowOff>
    </xdr:to>
    <xdr:sp>
      <xdr:nvSpPr>
        <xdr:cNvPr id="970" name="Image1" descr="报表底图"/>
        <xdr:cNvSpPr>
          <a:spLocks noChangeAspect="1" noChangeArrowheads="1"/>
        </xdr:cNvSpPr>
      </xdr:nvSpPr>
      <xdr:spPr>
        <a:xfrm>
          <a:off x="1428115" y="1455724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219</xdr:row>
      <xdr:rowOff>0</xdr:rowOff>
    </xdr:from>
    <xdr:to>
      <xdr:col>2</xdr:col>
      <xdr:colOff>274320</xdr:colOff>
      <xdr:row>219</xdr:row>
      <xdr:rowOff>508635</xdr:rowOff>
    </xdr:to>
    <xdr:sp>
      <xdr:nvSpPr>
        <xdr:cNvPr id="971" name="Image1" descr="报表底图"/>
        <xdr:cNvSpPr>
          <a:spLocks noChangeAspect="1" noChangeArrowheads="1"/>
        </xdr:cNvSpPr>
      </xdr:nvSpPr>
      <xdr:spPr>
        <a:xfrm>
          <a:off x="1428115" y="1455724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219</xdr:row>
      <xdr:rowOff>0</xdr:rowOff>
    </xdr:from>
    <xdr:to>
      <xdr:col>2</xdr:col>
      <xdr:colOff>274320</xdr:colOff>
      <xdr:row>219</xdr:row>
      <xdr:rowOff>478155</xdr:rowOff>
    </xdr:to>
    <xdr:sp>
      <xdr:nvSpPr>
        <xdr:cNvPr id="972" name="Image1" descr="报表底图"/>
        <xdr:cNvSpPr>
          <a:spLocks noChangeAspect="1" noChangeArrowheads="1"/>
        </xdr:cNvSpPr>
      </xdr:nvSpPr>
      <xdr:spPr>
        <a:xfrm>
          <a:off x="1428115" y="1455724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219</xdr:row>
      <xdr:rowOff>0</xdr:rowOff>
    </xdr:from>
    <xdr:to>
      <xdr:col>2</xdr:col>
      <xdr:colOff>274320</xdr:colOff>
      <xdr:row>219</xdr:row>
      <xdr:rowOff>478155</xdr:rowOff>
    </xdr:to>
    <xdr:sp>
      <xdr:nvSpPr>
        <xdr:cNvPr id="973" name="Image1" descr="报表底图"/>
        <xdr:cNvSpPr>
          <a:spLocks noChangeAspect="1" noChangeArrowheads="1"/>
        </xdr:cNvSpPr>
      </xdr:nvSpPr>
      <xdr:spPr>
        <a:xfrm>
          <a:off x="1428115" y="1455724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219</xdr:row>
      <xdr:rowOff>0</xdr:rowOff>
    </xdr:from>
    <xdr:to>
      <xdr:col>2</xdr:col>
      <xdr:colOff>274320</xdr:colOff>
      <xdr:row>219</xdr:row>
      <xdr:rowOff>478155</xdr:rowOff>
    </xdr:to>
    <xdr:sp>
      <xdr:nvSpPr>
        <xdr:cNvPr id="974" name="Image1" descr="报表底图"/>
        <xdr:cNvSpPr>
          <a:spLocks noChangeAspect="1" noChangeArrowheads="1"/>
        </xdr:cNvSpPr>
      </xdr:nvSpPr>
      <xdr:spPr>
        <a:xfrm>
          <a:off x="1428115" y="1455724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219</xdr:row>
      <xdr:rowOff>0</xdr:rowOff>
    </xdr:from>
    <xdr:to>
      <xdr:col>2</xdr:col>
      <xdr:colOff>274320</xdr:colOff>
      <xdr:row>219</xdr:row>
      <xdr:rowOff>478155</xdr:rowOff>
    </xdr:to>
    <xdr:sp>
      <xdr:nvSpPr>
        <xdr:cNvPr id="975" name="Image1" descr="报表底图"/>
        <xdr:cNvSpPr>
          <a:spLocks noChangeAspect="1" noChangeArrowheads="1"/>
        </xdr:cNvSpPr>
      </xdr:nvSpPr>
      <xdr:spPr>
        <a:xfrm>
          <a:off x="1428115" y="1455724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219</xdr:row>
      <xdr:rowOff>0</xdr:rowOff>
    </xdr:from>
    <xdr:to>
      <xdr:col>2</xdr:col>
      <xdr:colOff>274320</xdr:colOff>
      <xdr:row>219</xdr:row>
      <xdr:rowOff>478155</xdr:rowOff>
    </xdr:to>
    <xdr:sp>
      <xdr:nvSpPr>
        <xdr:cNvPr id="976" name="Image1" descr="报表底图"/>
        <xdr:cNvSpPr>
          <a:spLocks noChangeAspect="1" noChangeArrowheads="1"/>
        </xdr:cNvSpPr>
      </xdr:nvSpPr>
      <xdr:spPr>
        <a:xfrm>
          <a:off x="1428115" y="1455724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219</xdr:row>
      <xdr:rowOff>0</xdr:rowOff>
    </xdr:from>
    <xdr:to>
      <xdr:col>2</xdr:col>
      <xdr:colOff>274320</xdr:colOff>
      <xdr:row>219</xdr:row>
      <xdr:rowOff>478155</xdr:rowOff>
    </xdr:to>
    <xdr:sp>
      <xdr:nvSpPr>
        <xdr:cNvPr id="977" name="Image1" descr="报表底图"/>
        <xdr:cNvSpPr>
          <a:spLocks noChangeAspect="1" noChangeArrowheads="1"/>
        </xdr:cNvSpPr>
      </xdr:nvSpPr>
      <xdr:spPr>
        <a:xfrm>
          <a:off x="1428115" y="1455724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219</xdr:row>
      <xdr:rowOff>0</xdr:rowOff>
    </xdr:from>
    <xdr:to>
      <xdr:col>2</xdr:col>
      <xdr:colOff>274320</xdr:colOff>
      <xdr:row>219</xdr:row>
      <xdr:rowOff>508635</xdr:rowOff>
    </xdr:to>
    <xdr:sp>
      <xdr:nvSpPr>
        <xdr:cNvPr id="978" name="Image1" descr="报表底图"/>
        <xdr:cNvSpPr>
          <a:spLocks noChangeAspect="1" noChangeArrowheads="1"/>
        </xdr:cNvSpPr>
      </xdr:nvSpPr>
      <xdr:spPr>
        <a:xfrm>
          <a:off x="1428115" y="1455724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219</xdr:row>
      <xdr:rowOff>0</xdr:rowOff>
    </xdr:from>
    <xdr:to>
      <xdr:col>2</xdr:col>
      <xdr:colOff>274320</xdr:colOff>
      <xdr:row>219</xdr:row>
      <xdr:rowOff>508635</xdr:rowOff>
    </xdr:to>
    <xdr:sp>
      <xdr:nvSpPr>
        <xdr:cNvPr id="979" name="Image1" descr="报表底图"/>
        <xdr:cNvSpPr>
          <a:spLocks noChangeAspect="1" noChangeArrowheads="1"/>
        </xdr:cNvSpPr>
      </xdr:nvSpPr>
      <xdr:spPr>
        <a:xfrm>
          <a:off x="1428115" y="1455724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219</xdr:row>
      <xdr:rowOff>0</xdr:rowOff>
    </xdr:from>
    <xdr:to>
      <xdr:col>2</xdr:col>
      <xdr:colOff>274320</xdr:colOff>
      <xdr:row>219</xdr:row>
      <xdr:rowOff>508635</xdr:rowOff>
    </xdr:to>
    <xdr:sp>
      <xdr:nvSpPr>
        <xdr:cNvPr id="980" name="Image1" descr="报表底图"/>
        <xdr:cNvSpPr>
          <a:spLocks noChangeAspect="1" noChangeArrowheads="1"/>
        </xdr:cNvSpPr>
      </xdr:nvSpPr>
      <xdr:spPr>
        <a:xfrm>
          <a:off x="1428115" y="1455724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219</xdr:row>
      <xdr:rowOff>0</xdr:rowOff>
    </xdr:from>
    <xdr:to>
      <xdr:col>2</xdr:col>
      <xdr:colOff>274320</xdr:colOff>
      <xdr:row>219</xdr:row>
      <xdr:rowOff>508635</xdr:rowOff>
    </xdr:to>
    <xdr:sp>
      <xdr:nvSpPr>
        <xdr:cNvPr id="981" name="Image1" descr="报表底图"/>
        <xdr:cNvSpPr>
          <a:spLocks noChangeAspect="1" noChangeArrowheads="1"/>
        </xdr:cNvSpPr>
      </xdr:nvSpPr>
      <xdr:spPr>
        <a:xfrm>
          <a:off x="1428115" y="1455724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219</xdr:row>
      <xdr:rowOff>0</xdr:rowOff>
    </xdr:from>
    <xdr:to>
      <xdr:col>2</xdr:col>
      <xdr:colOff>274320</xdr:colOff>
      <xdr:row>219</xdr:row>
      <xdr:rowOff>508635</xdr:rowOff>
    </xdr:to>
    <xdr:sp>
      <xdr:nvSpPr>
        <xdr:cNvPr id="982" name="Image1" descr="报表底图"/>
        <xdr:cNvSpPr>
          <a:spLocks noChangeAspect="1" noChangeArrowheads="1"/>
        </xdr:cNvSpPr>
      </xdr:nvSpPr>
      <xdr:spPr>
        <a:xfrm>
          <a:off x="1428115" y="1455724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219</xdr:row>
      <xdr:rowOff>0</xdr:rowOff>
    </xdr:from>
    <xdr:to>
      <xdr:col>2</xdr:col>
      <xdr:colOff>274320</xdr:colOff>
      <xdr:row>219</xdr:row>
      <xdr:rowOff>508635</xdr:rowOff>
    </xdr:to>
    <xdr:sp>
      <xdr:nvSpPr>
        <xdr:cNvPr id="983" name="Image1" descr="报表底图"/>
        <xdr:cNvSpPr>
          <a:spLocks noChangeAspect="1" noChangeArrowheads="1"/>
        </xdr:cNvSpPr>
      </xdr:nvSpPr>
      <xdr:spPr>
        <a:xfrm>
          <a:off x="1428115" y="1455724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219</xdr:row>
      <xdr:rowOff>0</xdr:rowOff>
    </xdr:from>
    <xdr:to>
      <xdr:col>2</xdr:col>
      <xdr:colOff>274320</xdr:colOff>
      <xdr:row>219</xdr:row>
      <xdr:rowOff>508635</xdr:rowOff>
    </xdr:to>
    <xdr:sp>
      <xdr:nvSpPr>
        <xdr:cNvPr id="984" name="Image1" descr="报表底图"/>
        <xdr:cNvSpPr>
          <a:spLocks noChangeAspect="1" noChangeArrowheads="1"/>
        </xdr:cNvSpPr>
      </xdr:nvSpPr>
      <xdr:spPr>
        <a:xfrm>
          <a:off x="1428115" y="1455724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219</xdr:row>
      <xdr:rowOff>0</xdr:rowOff>
    </xdr:from>
    <xdr:to>
      <xdr:col>2</xdr:col>
      <xdr:colOff>274320</xdr:colOff>
      <xdr:row>219</xdr:row>
      <xdr:rowOff>478155</xdr:rowOff>
    </xdr:to>
    <xdr:sp>
      <xdr:nvSpPr>
        <xdr:cNvPr id="985" name="Image1" descr="报表底图"/>
        <xdr:cNvSpPr>
          <a:spLocks noChangeAspect="1" noChangeArrowheads="1"/>
        </xdr:cNvSpPr>
      </xdr:nvSpPr>
      <xdr:spPr>
        <a:xfrm>
          <a:off x="1428115" y="1455724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219</xdr:row>
      <xdr:rowOff>0</xdr:rowOff>
    </xdr:from>
    <xdr:to>
      <xdr:col>2</xdr:col>
      <xdr:colOff>274320</xdr:colOff>
      <xdr:row>219</xdr:row>
      <xdr:rowOff>478155</xdr:rowOff>
    </xdr:to>
    <xdr:sp>
      <xdr:nvSpPr>
        <xdr:cNvPr id="986" name="Image1" descr="报表底图"/>
        <xdr:cNvSpPr>
          <a:spLocks noChangeAspect="1" noChangeArrowheads="1"/>
        </xdr:cNvSpPr>
      </xdr:nvSpPr>
      <xdr:spPr>
        <a:xfrm>
          <a:off x="1428115" y="1455724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219</xdr:row>
      <xdr:rowOff>0</xdr:rowOff>
    </xdr:from>
    <xdr:to>
      <xdr:col>2</xdr:col>
      <xdr:colOff>274320</xdr:colOff>
      <xdr:row>219</xdr:row>
      <xdr:rowOff>478155</xdr:rowOff>
    </xdr:to>
    <xdr:sp>
      <xdr:nvSpPr>
        <xdr:cNvPr id="987" name="Image1" descr="报表底图"/>
        <xdr:cNvSpPr>
          <a:spLocks noChangeAspect="1" noChangeArrowheads="1"/>
        </xdr:cNvSpPr>
      </xdr:nvSpPr>
      <xdr:spPr>
        <a:xfrm>
          <a:off x="1428115" y="1455724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219</xdr:row>
      <xdr:rowOff>0</xdr:rowOff>
    </xdr:from>
    <xdr:to>
      <xdr:col>2</xdr:col>
      <xdr:colOff>274320</xdr:colOff>
      <xdr:row>219</xdr:row>
      <xdr:rowOff>478155</xdr:rowOff>
    </xdr:to>
    <xdr:sp>
      <xdr:nvSpPr>
        <xdr:cNvPr id="988" name="Image1" descr="报表底图"/>
        <xdr:cNvSpPr>
          <a:spLocks noChangeAspect="1" noChangeArrowheads="1"/>
        </xdr:cNvSpPr>
      </xdr:nvSpPr>
      <xdr:spPr>
        <a:xfrm>
          <a:off x="1428115" y="1455724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219</xdr:row>
      <xdr:rowOff>0</xdr:rowOff>
    </xdr:from>
    <xdr:to>
      <xdr:col>2</xdr:col>
      <xdr:colOff>274320</xdr:colOff>
      <xdr:row>219</xdr:row>
      <xdr:rowOff>478155</xdr:rowOff>
    </xdr:to>
    <xdr:sp>
      <xdr:nvSpPr>
        <xdr:cNvPr id="989" name="Image1" descr="报表底图"/>
        <xdr:cNvSpPr>
          <a:spLocks noChangeAspect="1" noChangeArrowheads="1"/>
        </xdr:cNvSpPr>
      </xdr:nvSpPr>
      <xdr:spPr>
        <a:xfrm>
          <a:off x="1428115" y="1455724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223</xdr:row>
      <xdr:rowOff>0</xdr:rowOff>
    </xdr:from>
    <xdr:to>
      <xdr:col>2</xdr:col>
      <xdr:colOff>274320</xdr:colOff>
      <xdr:row>224</xdr:row>
      <xdr:rowOff>49530</xdr:rowOff>
    </xdr:to>
    <xdr:sp>
      <xdr:nvSpPr>
        <xdr:cNvPr id="990" name="AutoShape 27" descr="报表底图"/>
        <xdr:cNvSpPr>
          <a:spLocks noChangeAspect="1" noChangeArrowheads="1"/>
        </xdr:cNvSpPr>
      </xdr:nvSpPr>
      <xdr:spPr>
        <a:xfrm>
          <a:off x="1428115" y="1496999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223</xdr:row>
      <xdr:rowOff>0</xdr:rowOff>
    </xdr:from>
    <xdr:to>
      <xdr:col>2</xdr:col>
      <xdr:colOff>274320</xdr:colOff>
      <xdr:row>224</xdr:row>
      <xdr:rowOff>80010</xdr:rowOff>
    </xdr:to>
    <xdr:sp>
      <xdr:nvSpPr>
        <xdr:cNvPr id="991" name="AutoShape 28" descr="报表底图"/>
        <xdr:cNvSpPr>
          <a:spLocks noChangeAspect="1" noChangeArrowheads="1"/>
        </xdr:cNvSpPr>
      </xdr:nvSpPr>
      <xdr:spPr>
        <a:xfrm>
          <a:off x="1428115" y="1496999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223</xdr:row>
      <xdr:rowOff>0</xdr:rowOff>
    </xdr:from>
    <xdr:to>
      <xdr:col>2</xdr:col>
      <xdr:colOff>274320</xdr:colOff>
      <xdr:row>224</xdr:row>
      <xdr:rowOff>80010</xdr:rowOff>
    </xdr:to>
    <xdr:sp>
      <xdr:nvSpPr>
        <xdr:cNvPr id="992" name="AutoShape 29" descr="报表底图"/>
        <xdr:cNvSpPr>
          <a:spLocks noChangeAspect="1" noChangeArrowheads="1"/>
        </xdr:cNvSpPr>
      </xdr:nvSpPr>
      <xdr:spPr>
        <a:xfrm>
          <a:off x="1428115" y="1496999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223</xdr:row>
      <xdr:rowOff>0</xdr:rowOff>
    </xdr:from>
    <xdr:to>
      <xdr:col>2</xdr:col>
      <xdr:colOff>274320</xdr:colOff>
      <xdr:row>224</xdr:row>
      <xdr:rowOff>80010</xdr:rowOff>
    </xdr:to>
    <xdr:sp>
      <xdr:nvSpPr>
        <xdr:cNvPr id="993" name="AutoShape 30" descr="报表底图"/>
        <xdr:cNvSpPr>
          <a:spLocks noChangeAspect="1" noChangeArrowheads="1"/>
        </xdr:cNvSpPr>
      </xdr:nvSpPr>
      <xdr:spPr>
        <a:xfrm>
          <a:off x="1428115" y="1496999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223</xdr:row>
      <xdr:rowOff>0</xdr:rowOff>
    </xdr:from>
    <xdr:to>
      <xdr:col>2</xdr:col>
      <xdr:colOff>274320</xdr:colOff>
      <xdr:row>224</xdr:row>
      <xdr:rowOff>80010</xdr:rowOff>
    </xdr:to>
    <xdr:sp>
      <xdr:nvSpPr>
        <xdr:cNvPr id="994" name="AutoShape 31" descr="报表底图"/>
        <xdr:cNvSpPr>
          <a:spLocks noChangeAspect="1" noChangeArrowheads="1"/>
        </xdr:cNvSpPr>
      </xdr:nvSpPr>
      <xdr:spPr>
        <a:xfrm>
          <a:off x="1428115" y="1496999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223</xdr:row>
      <xdr:rowOff>0</xdr:rowOff>
    </xdr:from>
    <xdr:to>
      <xdr:col>2</xdr:col>
      <xdr:colOff>274320</xdr:colOff>
      <xdr:row>224</xdr:row>
      <xdr:rowOff>80010</xdr:rowOff>
    </xdr:to>
    <xdr:sp>
      <xdr:nvSpPr>
        <xdr:cNvPr id="995" name="AutoShape 32" descr="报表底图"/>
        <xdr:cNvSpPr>
          <a:spLocks noChangeAspect="1" noChangeArrowheads="1"/>
        </xdr:cNvSpPr>
      </xdr:nvSpPr>
      <xdr:spPr>
        <a:xfrm>
          <a:off x="1428115" y="1496999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223</xdr:row>
      <xdr:rowOff>0</xdr:rowOff>
    </xdr:from>
    <xdr:to>
      <xdr:col>2</xdr:col>
      <xdr:colOff>274320</xdr:colOff>
      <xdr:row>224</xdr:row>
      <xdr:rowOff>80010</xdr:rowOff>
    </xdr:to>
    <xdr:sp>
      <xdr:nvSpPr>
        <xdr:cNvPr id="996" name="AutoShape 33" descr="报表底图"/>
        <xdr:cNvSpPr>
          <a:spLocks noChangeAspect="1" noChangeArrowheads="1"/>
        </xdr:cNvSpPr>
      </xdr:nvSpPr>
      <xdr:spPr>
        <a:xfrm>
          <a:off x="1428115" y="1496999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223</xdr:row>
      <xdr:rowOff>0</xdr:rowOff>
    </xdr:from>
    <xdr:to>
      <xdr:col>2</xdr:col>
      <xdr:colOff>274320</xdr:colOff>
      <xdr:row>224</xdr:row>
      <xdr:rowOff>80010</xdr:rowOff>
    </xdr:to>
    <xdr:sp>
      <xdr:nvSpPr>
        <xdr:cNvPr id="997" name="AutoShape 34" descr="报表底图"/>
        <xdr:cNvSpPr>
          <a:spLocks noChangeAspect="1" noChangeArrowheads="1"/>
        </xdr:cNvSpPr>
      </xdr:nvSpPr>
      <xdr:spPr>
        <a:xfrm>
          <a:off x="1428115" y="1496999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223</xdr:row>
      <xdr:rowOff>0</xdr:rowOff>
    </xdr:from>
    <xdr:to>
      <xdr:col>2</xdr:col>
      <xdr:colOff>274320</xdr:colOff>
      <xdr:row>224</xdr:row>
      <xdr:rowOff>49530</xdr:rowOff>
    </xdr:to>
    <xdr:sp>
      <xdr:nvSpPr>
        <xdr:cNvPr id="998" name="AutoShape 35" descr="报表底图"/>
        <xdr:cNvSpPr>
          <a:spLocks noChangeAspect="1" noChangeArrowheads="1"/>
        </xdr:cNvSpPr>
      </xdr:nvSpPr>
      <xdr:spPr>
        <a:xfrm>
          <a:off x="1428115" y="1496999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223</xdr:row>
      <xdr:rowOff>0</xdr:rowOff>
    </xdr:from>
    <xdr:to>
      <xdr:col>2</xdr:col>
      <xdr:colOff>274320</xdr:colOff>
      <xdr:row>224</xdr:row>
      <xdr:rowOff>49530</xdr:rowOff>
    </xdr:to>
    <xdr:sp>
      <xdr:nvSpPr>
        <xdr:cNvPr id="999" name="AutoShape 36" descr="报表底图"/>
        <xdr:cNvSpPr>
          <a:spLocks noChangeAspect="1" noChangeArrowheads="1"/>
        </xdr:cNvSpPr>
      </xdr:nvSpPr>
      <xdr:spPr>
        <a:xfrm>
          <a:off x="1428115" y="1496999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223</xdr:row>
      <xdr:rowOff>0</xdr:rowOff>
    </xdr:from>
    <xdr:to>
      <xdr:col>2</xdr:col>
      <xdr:colOff>274320</xdr:colOff>
      <xdr:row>224</xdr:row>
      <xdr:rowOff>49530</xdr:rowOff>
    </xdr:to>
    <xdr:sp>
      <xdr:nvSpPr>
        <xdr:cNvPr id="1000" name="AutoShape 37" descr="报表底图"/>
        <xdr:cNvSpPr>
          <a:spLocks noChangeAspect="1" noChangeArrowheads="1"/>
        </xdr:cNvSpPr>
      </xdr:nvSpPr>
      <xdr:spPr>
        <a:xfrm>
          <a:off x="1428115" y="1496999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223</xdr:row>
      <xdr:rowOff>0</xdr:rowOff>
    </xdr:from>
    <xdr:to>
      <xdr:col>2</xdr:col>
      <xdr:colOff>274320</xdr:colOff>
      <xdr:row>224</xdr:row>
      <xdr:rowOff>49530</xdr:rowOff>
    </xdr:to>
    <xdr:sp>
      <xdr:nvSpPr>
        <xdr:cNvPr id="1001" name="AutoShape 38" descr="报表底图"/>
        <xdr:cNvSpPr>
          <a:spLocks noChangeAspect="1" noChangeArrowheads="1"/>
        </xdr:cNvSpPr>
      </xdr:nvSpPr>
      <xdr:spPr>
        <a:xfrm>
          <a:off x="1428115" y="1496999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223</xdr:row>
      <xdr:rowOff>0</xdr:rowOff>
    </xdr:from>
    <xdr:to>
      <xdr:col>2</xdr:col>
      <xdr:colOff>274320</xdr:colOff>
      <xdr:row>224</xdr:row>
      <xdr:rowOff>49530</xdr:rowOff>
    </xdr:to>
    <xdr:sp>
      <xdr:nvSpPr>
        <xdr:cNvPr id="1002" name="AutoShape 39" descr="报表底图"/>
        <xdr:cNvSpPr>
          <a:spLocks noChangeAspect="1" noChangeArrowheads="1"/>
        </xdr:cNvSpPr>
      </xdr:nvSpPr>
      <xdr:spPr>
        <a:xfrm>
          <a:off x="1428115" y="1496999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223</xdr:row>
      <xdr:rowOff>0</xdr:rowOff>
    </xdr:from>
    <xdr:to>
      <xdr:col>2</xdr:col>
      <xdr:colOff>274320</xdr:colOff>
      <xdr:row>224</xdr:row>
      <xdr:rowOff>49530</xdr:rowOff>
    </xdr:to>
    <xdr:sp>
      <xdr:nvSpPr>
        <xdr:cNvPr id="1003" name="AutoShape 40" descr="报表底图"/>
        <xdr:cNvSpPr>
          <a:spLocks noChangeAspect="1" noChangeArrowheads="1"/>
        </xdr:cNvSpPr>
      </xdr:nvSpPr>
      <xdr:spPr>
        <a:xfrm>
          <a:off x="1428115" y="1496999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223</xdr:row>
      <xdr:rowOff>0</xdr:rowOff>
    </xdr:from>
    <xdr:to>
      <xdr:col>2</xdr:col>
      <xdr:colOff>274320</xdr:colOff>
      <xdr:row>224</xdr:row>
      <xdr:rowOff>80010</xdr:rowOff>
    </xdr:to>
    <xdr:sp>
      <xdr:nvSpPr>
        <xdr:cNvPr id="1004" name="AutoShape 41" descr="报表底图"/>
        <xdr:cNvSpPr>
          <a:spLocks noChangeAspect="1" noChangeArrowheads="1"/>
        </xdr:cNvSpPr>
      </xdr:nvSpPr>
      <xdr:spPr>
        <a:xfrm>
          <a:off x="1428115" y="1496999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223</xdr:row>
      <xdr:rowOff>0</xdr:rowOff>
    </xdr:from>
    <xdr:to>
      <xdr:col>2</xdr:col>
      <xdr:colOff>274320</xdr:colOff>
      <xdr:row>224</xdr:row>
      <xdr:rowOff>80010</xdr:rowOff>
    </xdr:to>
    <xdr:sp>
      <xdr:nvSpPr>
        <xdr:cNvPr id="1005" name="AutoShape 42" descr="报表底图"/>
        <xdr:cNvSpPr>
          <a:spLocks noChangeAspect="1" noChangeArrowheads="1"/>
        </xdr:cNvSpPr>
      </xdr:nvSpPr>
      <xdr:spPr>
        <a:xfrm>
          <a:off x="1428115" y="1496999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223</xdr:row>
      <xdr:rowOff>0</xdr:rowOff>
    </xdr:from>
    <xdr:to>
      <xdr:col>2</xdr:col>
      <xdr:colOff>274320</xdr:colOff>
      <xdr:row>224</xdr:row>
      <xdr:rowOff>80010</xdr:rowOff>
    </xdr:to>
    <xdr:sp>
      <xdr:nvSpPr>
        <xdr:cNvPr id="1006" name="AutoShape 43" descr="报表底图"/>
        <xdr:cNvSpPr>
          <a:spLocks noChangeAspect="1" noChangeArrowheads="1"/>
        </xdr:cNvSpPr>
      </xdr:nvSpPr>
      <xdr:spPr>
        <a:xfrm>
          <a:off x="1428115" y="1496999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223</xdr:row>
      <xdr:rowOff>0</xdr:rowOff>
    </xdr:from>
    <xdr:to>
      <xdr:col>2</xdr:col>
      <xdr:colOff>274320</xdr:colOff>
      <xdr:row>224</xdr:row>
      <xdr:rowOff>80010</xdr:rowOff>
    </xdr:to>
    <xdr:sp>
      <xdr:nvSpPr>
        <xdr:cNvPr id="1007" name="AutoShape 44" descr="报表底图"/>
        <xdr:cNvSpPr>
          <a:spLocks noChangeAspect="1" noChangeArrowheads="1"/>
        </xdr:cNvSpPr>
      </xdr:nvSpPr>
      <xdr:spPr>
        <a:xfrm>
          <a:off x="1428115" y="1496999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223</xdr:row>
      <xdr:rowOff>0</xdr:rowOff>
    </xdr:from>
    <xdr:to>
      <xdr:col>2</xdr:col>
      <xdr:colOff>274320</xdr:colOff>
      <xdr:row>224</xdr:row>
      <xdr:rowOff>80010</xdr:rowOff>
    </xdr:to>
    <xdr:sp>
      <xdr:nvSpPr>
        <xdr:cNvPr id="1008" name="AutoShape 45" descr="报表底图"/>
        <xdr:cNvSpPr>
          <a:spLocks noChangeAspect="1" noChangeArrowheads="1"/>
        </xdr:cNvSpPr>
      </xdr:nvSpPr>
      <xdr:spPr>
        <a:xfrm>
          <a:off x="1428115" y="1496999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223</xdr:row>
      <xdr:rowOff>0</xdr:rowOff>
    </xdr:from>
    <xdr:to>
      <xdr:col>2</xdr:col>
      <xdr:colOff>274320</xdr:colOff>
      <xdr:row>224</xdr:row>
      <xdr:rowOff>80010</xdr:rowOff>
    </xdr:to>
    <xdr:sp>
      <xdr:nvSpPr>
        <xdr:cNvPr id="1009" name="AutoShape 46" descr="报表底图"/>
        <xdr:cNvSpPr>
          <a:spLocks noChangeAspect="1" noChangeArrowheads="1"/>
        </xdr:cNvSpPr>
      </xdr:nvSpPr>
      <xdr:spPr>
        <a:xfrm>
          <a:off x="1428115" y="1496999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223</xdr:row>
      <xdr:rowOff>0</xdr:rowOff>
    </xdr:from>
    <xdr:to>
      <xdr:col>2</xdr:col>
      <xdr:colOff>274320</xdr:colOff>
      <xdr:row>224</xdr:row>
      <xdr:rowOff>80010</xdr:rowOff>
    </xdr:to>
    <xdr:sp>
      <xdr:nvSpPr>
        <xdr:cNvPr id="1010" name="AutoShape 47" descr="报表底图"/>
        <xdr:cNvSpPr>
          <a:spLocks noChangeAspect="1" noChangeArrowheads="1"/>
        </xdr:cNvSpPr>
      </xdr:nvSpPr>
      <xdr:spPr>
        <a:xfrm>
          <a:off x="1428115" y="1496999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223</xdr:row>
      <xdr:rowOff>0</xdr:rowOff>
    </xdr:from>
    <xdr:to>
      <xdr:col>2</xdr:col>
      <xdr:colOff>274320</xdr:colOff>
      <xdr:row>224</xdr:row>
      <xdr:rowOff>49530</xdr:rowOff>
    </xdr:to>
    <xdr:sp>
      <xdr:nvSpPr>
        <xdr:cNvPr id="1011" name="AutoShape 48" descr="报表底图"/>
        <xdr:cNvSpPr>
          <a:spLocks noChangeAspect="1" noChangeArrowheads="1"/>
        </xdr:cNvSpPr>
      </xdr:nvSpPr>
      <xdr:spPr>
        <a:xfrm>
          <a:off x="1428115" y="1496999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223</xdr:row>
      <xdr:rowOff>0</xdr:rowOff>
    </xdr:from>
    <xdr:to>
      <xdr:col>2</xdr:col>
      <xdr:colOff>274320</xdr:colOff>
      <xdr:row>224</xdr:row>
      <xdr:rowOff>49530</xdr:rowOff>
    </xdr:to>
    <xdr:sp>
      <xdr:nvSpPr>
        <xdr:cNvPr id="1012" name="AutoShape 49" descr="报表底图"/>
        <xdr:cNvSpPr>
          <a:spLocks noChangeAspect="1" noChangeArrowheads="1"/>
        </xdr:cNvSpPr>
      </xdr:nvSpPr>
      <xdr:spPr>
        <a:xfrm>
          <a:off x="1428115" y="1496999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223</xdr:row>
      <xdr:rowOff>0</xdr:rowOff>
    </xdr:from>
    <xdr:to>
      <xdr:col>2</xdr:col>
      <xdr:colOff>274320</xdr:colOff>
      <xdr:row>224</xdr:row>
      <xdr:rowOff>49530</xdr:rowOff>
    </xdr:to>
    <xdr:sp>
      <xdr:nvSpPr>
        <xdr:cNvPr id="1013" name="AutoShape 50" descr="报表底图"/>
        <xdr:cNvSpPr>
          <a:spLocks noChangeAspect="1" noChangeArrowheads="1"/>
        </xdr:cNvSpPr>
      </xdr:nvSpPr>
      <xdr:spPr>
        <a:xfrm>
          <a:off x="1428115" y="1496999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223</xdr:row>
      <xdr:rowOff>0</xdr:rowOff>
    </xdr:from>
    <xdr:to>
      <xdr:col>2</xdr:col>
      <xdr:colOff>274320</xdr:colOff>
      <xdr:row>224</xdr:row>
      <xdr:rowOff>49530</xdr:rowOff>
    </xdr:to>
    <xdr:sp>
      <xdr:nvSpPr>
        <xdr:cNvPr id="1014" name="AutoShape 51" descr="报表底图"/>
        <xdr:cNvSpPr>
          <a:spLocks noChangeAspect="1" noChangeArrowheads="1"/>
        </xdr:cNvSpPr>
      </xdr:nvSpPr>
      <xdr:spPr>
        <a:xfrm>
          <a:off x="1428115" y="1496999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223</xdr:row>
      <xdr:rowOff>0</xdr:rowOff>
    </xdr:from>
    <xdr:to>
      <xdr:col>2</xdr:col>
      <xdr:colOff>274320</xdr:colOff>
      <xdr:row>224</xdr:row>
      <xdr:rowOff>49530</xdr:rowOff>
    </xdr:to>
    <xdr:sp>
      <xdr:nvSpPr>
        <xdr:cNvPr id="1015" name="AutoShape 52" descr="报表底图"/>
        <xdr:cNvSpPr>
          <a:spLocks noChangeAspect="1" noChangeArrowheads="1"/>
        </xdr:cNvSpPr>
      </xdr:nvSpPr>
      <xdr:spPr>
        <a:xfrm>
          <a:off x="1428115" y="1496999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223</xdr:row>
      <xdr:rowOff>0</xdr:rowOff>
    </xdr:from>
    <xdr:to>
      <xdr:col>2</xdr:col>
      <xdr:colOff>274320</xdr:colOff>
      <xdr:row>224</xdr:row>
      <xdr:rowOff>49530</xdr:rowOff>
    </xdr:to>
    <xdr:sp>
      <xdr:nvSpPr>
        <xdr:cNvPr id="1016" name="Image1" descr="报表底图"/>
        <xdr:cNvSpPr>
          <a:spLocks noChangeAspect="1" noChangeArrowheads="1"/>
        </xdr:cNvSpPr>
      </xdr:nvSpPr>
      <xdr:spPr>
        <a:xfrm>
          <a:off x="1428115" y="1496999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223</xdr:row>
      <xdr:rowOff>0</xdr:rowOff>
    </xdr:from>
    <xdr:to>
      <xdr:col>2</xdr:col>
      <xdr:colOff>274320</xdr:colOff>
      <xdr:row>224</xdr:row>
      <xdr:rowOff>80010</xdr:rowOff>
    </xdr:to>
    <xdr:sp>
      <xdr:nvSpPr>
        <xdr:cNvPr id="1017" name="Image1" descr="报表底图"/>
        <xdr:cNvSpPr>
          <a:spLocks noChangeAspect="1" noChangeArrowheads="1"/>
        </xdr:cNvSpPr>
      </xdr:nvSpPr>
      <xdr:spPr>
        <a:xfrm>
          <a:off x="1428115" y="1496999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223</xdr:row>
      <xdr:rowOff>0</xdr:rowOff>
    </xdr:from>
    <xdr:to>
      <xdr:col>2</xdr:col>
      <xdr:colOff>274320</xdr:colOff>
      <xdr:row>224</xdr:row>
      <xdr:rowOff>80010</xdr:rowOff>
    </xdr:to>
    <xdr:sp>
      <xdr:nvSpPr>
        <xdr:cNvPr id="1018" name="Image1" descr="报表底图"/>
        <xdr:cNvSpPr>
          <a:spLocks noChangeAspect="1" noChangeArrowheads="1"/>
        </xdr:cNvSpPr>
      </xdr:nvSpPr>
      <xdr:spPr>
        <a:xfrm>
          <a:off x="1428115" y="1496999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223</xdr:row>
      <xdr:rowOff>0</xdr:rowOff>
    </xdr:from>
    <xdr:to>
      <xdr:col>2</xdr:col>
      <xdr:colOff>274320</xdr:colOff>
      <xdr:row>224</xdr:row>
      <xdr:rowOff>80010</xdr:rowOff>
    </xdr:to>
    <xdr:sp>
      <xdr:nvSpPr>
        <xdr:cNvPr id="1019" name="Image1" descr="报表底图"/>
        <xdr:cNvSpPr>
          <a:spLocks noChangeAspect="1" noChangeArrowheads="1"/>
        </xdr:cNvSpPr>
      </xdr:nvSpPr>
      <xdr:spPr>
        <a:xfrm>
          <a:off x="1428115" y="1496999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223</xdr:row>
      <xdr:rowOff>0</xdr:rowOff>
    </xdr:from>
    <xdr:to>
      <xdr:col>2</xdr:col>
      <xdr:colOff>274320</xdr:colOff>
      <xdr:row>224</xdr:row>
      <xdr:rowOff>80010</xdr:rowOff>
    </xdr:to>
    <xdr:sp>
      <xdr:nvSpPr>
        <xdr:cNvPr id="1020" name="Image1" descr="报表底图"/>
        <xdr:cNvSpPr>
          <a:spLocks noChangeAspect="1" noChangeArrowheads="1"/>
        </xdr:cNvSpPr>
      </xdr:nvSpPr>
      <xdr:spPr>
        <a:xfrm>
          <a:off x="1428115" y="1496999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223</xdr:row>
      <xdr:rowOff>0</xdr:rowOff>
    </xdr:from>
    <xdr:to>
      <xdr:col>2</xdr:col>
      <xdr:colOff>274320</xdr:colOff>
      <xdr:row>224</xdr:row>
      <xdr:rowOff>80010</xdr:rowOff>
    </xdr:to>
    <xdr:sp>
      <xdr:nvSpPr>
        <xdr:cNvPr id="1021" name="Image1" descr="报表底图"/>
        <xdr:cNvSpPr>
          <a:spLocks noChangeAspect="1" noChangeArrowheads="1"/>
        </xdr:cNvSpPr>
      </xdr:nvSpPr>
      <xdr:spPr>
        <a:xfrm>
          <a:off x="1428115" y="1496999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223</xdr:row>
      <xdr:rowOff>0</xdr:rowOff>
    </xdr:from>
    <xdr:to>
      <xdr:col>2</xdr:col>
      <xdr:colOff>274320</xdr:colOff>
      <xdr:row>224</xdr:row>
      <xdr:rowOff>80010</xdr:rowOff>
    </xdr:to>
    <xdr:sp>
      <xdr:nvSpPr>
        <xdr:cNvPr id="1022" name="Image1" descr="报表底图"/>
        <xdr:cNvSpPr>
          <a:spLocks noChangeAspect="1" noChangeArrowheads="1"/>
        </xdr:cNvSpPr>
      </xdr:nvSpPr>
      <xdr:spPr>
        <a:xfrm>
          <a:off x="1428115" y="1496999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223</xdr:row>
      <xdr:rowOff>0</xdr:rowOff>
    </xdr:from>
    <xdr:to>
      <xdr:col>2</xdr:col>
      <xdr:colOff>274320</xdr:colOff>
      <xdr:row>224</xdr:row>
      <xdr:rowOff>80010</xdr:rowOff>
    </xdr:to>
    <xdr:sp>
      <xdr:nvSpPr>
        <xdr:cNvPr id="1023" name="Image1" descr="报表底图"/>
        <xdr:cNvSpPr>
          <a:spLocks noChangeAspect="1" noChangeArrowheads="1"/>
        </xdr:cNvSpPr>
      </xdr:nvSpPr>
      <xdr:spPr>
        <a:xfrm>
          <a:off x="1428115" y="1496999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223</xdr:row>
      <xdr:rowOff>0</xdr:rowOff>
    </xdr:from>
    <xdr:to>
      <xdr:col>2</xdr:col>
      <xdr:colOff>274320</xdr:colOff>
      <xdr:row>224</xdr:row>
      <xdr:rowOff>49530</xdr:rowOff>
    </xdr:to>
    <xdr:sp>
      <xdr:nvSpPr>
        <xdr:cNvPr id="1024" name="Image1" descr="报表底图"/>
        <xdr:cNvSpPr>
          <a:spLocks noChangeAspect="1" noChangeArrowheads="1"/>
        </xdr:cNvSpPr>
      </xdr:nvSpPr>
      <xdr:spPr>
        <a:xfrm>
          <a:off x="1428115" y="1496999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223</xdr:row>
      <xdr:rowOff>0</xdr:rowOff>
    </xdr:from>
    <xdr:to>
      <xdr:col>2</xdr:col>
      <xdr:colOff>274320</xdr:colOff>
      <xdr:row>224</xdr:row>
      <xdr:rowOff>49530</xdr:rowOff>
    </xdr:to>
    <xdr:sp>
      <xdr:nvSpPr>
        <xdr:cNvPr id="1025" name="Image1" descr="报表底图"/>
        <xdr:cNvSpPr>
          <a:spLocks noChangeAspect="1" noChangeArrowheads="1"/>
        </xdr:cNvSpPr>
      </xdr:nvSpPr>
      <xdr:spPr>
        <a:xfrm>
          <a:off x="1428115" y="1496999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223</xdr:row>
      <xdr:rowOff>0</xdr:rowOff>
    </xdr:from>
    <xdr:to>
      <xdr:col>2</xdr:col>
      <xdr:colOff>274320</xdr:colOff>
      <xdr:row>224</xdr:row>
      <xdr:rowOff>49530</xdr:rowOff>
    </xdr:to>
    <xdr:sp>
      <xdr:nvSpPr>
        <xdr:cNvPr id="1026" name="Image1" descr="报表底图"/>
        <xdr:cNvSpPr>
          <a:spLocks noChangeAspect="1" noChangeArrowheads="1"/>
        </xdr:cNvSpPr>
      </xdr:nvSpPr>
      <xdr:spPr>
        <a:xfrm>
          <a:off x="1428115" y="1496999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223</xdr:row>
      <xdr:rowOff>0</xdr:rowOff>
    </xdr:from>
    <xdr:to>
      <xdr:col>2</xdr:col>
      <xdr:colOff>274320</xdr:colOff>
      <xdr:row>224</xdr:row>
      <xdr:rowOff>49530</xdr:rowOff>
    </xdr:to>
    <xdr:sp>
      <xdr:nvSpPr>
        <xdr:cNvPr id="1027" name="Image1" descr="报表底图"/>
        <xdr:cNvSpPr>
          <a:spLocks noChangeAspect="1" noChangeArrowheads="1"/>
        </xdr:cNvSpPr>
      </xdr:nvSpPr>
      <xdr:spPr>
        <a:xfrm>
          <a:off x="1428115" y="1496999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223</xdr:row>
      <xdr:rowOff>0</xdr:rowOff>
    </xdr:from>
    <xdr:to>
      <xdr:col>2</xdr:col>
      <xdr:colOff>274320</xdr:colOff>
      <xdr:row>224</xdr:row>
      <xdr:rowOff>49530</xdr:rowOff>
    </xdr:to>
    <xdr:sp>
      <xdr:nvSpPr>
        <xdr:cNvPr id="1028" name="Image1" descr="报表底图"/>
        <xdr:cNvSpPr>
          <a:spLocks noChangeAspect="1" noChangeArrowheads="1"/>
        </xdr:cNvSpPr>
      </xdr:nvSpPr>
      <xdr:spPr>
        <a:xfrm>
          <a:off x="1428115" y="1496999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223</xdr:row>
      <xdr:rowOff>0</xdr:rowOff>
    </xdr:from>
    <xdr:to>
      <xdr:col>2</xdr:col>
      <xdr:colOff>274320</xdr:colOff>
      <xdr:row>224</xdr:row>
      <xdr:rowOff>49530</xdr:rowOff>
    </xdr:to>
    <xdr:sp>
      <xdr:nvSpPr>
        <xdr:cNvPr id="1029" name="Image1" descr="报表底图"/>
        <xdr:cNvSpPr>
          <a:spLocks noChangeAspect="1" noChangeArrowheads="1"/>
        </xdr:cNvSpPr>
      </xdr:nvSpPr>
      <xdr:spPr>
        <a:xfrm>
          <a:off x="1428115" y="1496999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223</xdr:row>
      <xdr:rowOff>0</xdr:rowOff>
    </xdr:from>
    <xdr:to>
      <xdr:col>2</xdr:col>
      <xdr:colOff>274320</xdr:colOff>
      <xdr:row>224</xdr:row>
      <xdr:rowOff>80010</xdr:rowOff>
    </xdr:to>
    <xdr:sp>
      <xdr:nvSpPr>
        <xdr:cNvPr id="1030" name="Image1" descr="报表底图"/>
        <xdr:cNvSpPr>
          <a:spLocks noChangeAspect="1" noChangeArrowheads="1"/>
        </xdr:cNvSpPr>
      </xdr:nvSpPr>
      <xdr:spPr>
        <a:xfrm>
          <a:off x="1428115" y="1496999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223</xdr:row>
      <xdr:rowOff>0</xdr:rowOff>
    </xdr:from>
    <xdr:to>
      <xdr:col>2</xdr:col>
      <xdr:colOff>274320</xdr:colOff>
      <xdr:row>224</xdr:row>
      <xdr:rowOff>80010</xdr:rowOff>
    </xdr:to>
    <xdr:sp>
      <xdr:nvSpPr>
        <xdr:cNvPr id="1031" name="Image1" descr="报表底图"/>
        <xdr:cNvSpPr>
          <a:spLocks noChangeAspect="1" noChangeArrowheads="1"/>
        </xdr:cNvSpPr>
      </xdr:nvSpPr>
      <xdr:spPr>
        <a:xfrm>
          <a:off x="1428115" y="1496999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223</xdr:row>
      <xdr:rowOff>0</xdr:rowOff>
    </xdr:from>
    <xdr:to>
      <xdr:col>2</xdr:col>
      <xdr:colOff>274320</xdr:colOff>
      <xdr:row>224</xdr:row>
      <xdr:rowOff>80010</xdr:rowOff>
    </xdr:to>
    <xdr:sp>
      <xdr:nvSpPr>
        <xdr:cNvPr id="1032" name="Image1" descr="报表底图"/>
        <xdr:cNvSpPr>
          <a:spLocks noChangeAspect="1" noChangeArrowheads="1"/>
        </xdr:cNvSpPr>
      </xdr:nvSpPr>
      <xdr:spPr>
        <a:xfrm>
          <a:off x="1428115" y="1496999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223</xdr:row>
      <xdr:rowOff>0</xdr:rowOff>
    </xdr:from>
    <xdr:to>
      <xdr:col>2</xdr:col>
      <xdr:colOff>274320</xdr:colOff>
      <xdr:row>224</xdr:row>
      <xdr:rowOff>80010</xdr:rowOff>
    </xdr:to>
    <xdr:sp>
      <xdr:nvSpPr>
        <xdr:cNvPr id="1033" name="Image1" descr="报表底图"/>
        <xdr:cNvSpPr>
          <a:spLocks noChangeAspect="1" noChangeArrowheads="1"/>
        </xdr:cNvSpPr>
      </xdr:nvSpPr>
      <xdr:spPr>
        <a:xfrm>
          <a:off x="1428115" y="1496999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223</xdr:row>
      <xdr:rowOff>0</xdr:rowOff>
    </xdr:from>
    <xdr:to>
      <xdr:col>2</xdr:col>
      <xdr:colOff>274320</xdr:colOff>
      <xdr:row>224</xdr:row>
      <xdr:rowOff>80010</xdr:rowOff>
    </xdr:to>
    <xdr:sp>
      <xdr:nvSpPr>
        <xdr:cNvPr id="1034" name="Image1" descr="报表底图"/>
        <xdr:cNvSpPr>
          <a:spLocks noChangeAspect="1" noChangeArrowheads="1"/>
        </xdr:cNvSpPr>
      </xdr:nvSpPr>
      <xdr:spPr>
        <a:xfrm>
          <a:off x="1428115" y="1496999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223</xdr:row>
      <xdr:rowOff>0</xdr:rowOff>
    </xdr:from>
    <xdr:to>
      <xdr:col>2</xdr:col>
      <xdr:colOff>274320</xdr:colOff>
      <xdr:row>224</xdr:row>
      <xdr:rowOff>80010</xdr:rowOff>
    </xdr:to>
    <xdr:sp>
      <xdr:nvSpPr>
        <xdr:cNvPr id="1035" name="Image1" descr="报表底图"/>
        <xdr:cNvSpPr>
          <a:spLocks noChangeAspect="1" noChangeArrowheads="1"/>
        </xdr:cNvSpPr>
      </xdr:nvSpPr>
      <xdr:spPr>
        <a:xfrm>
          <a:off x="1428115" y="1496999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223</xdr:row>
      <xdr:rowOff>0</xdr:rowOff>
    </xdr:from>
    <xdr:to>
      <xdr:col>2</xdr:col>
      <xdr:colOff>274320</xdr:colOff>
      <xdr:row>224</xdr:row>
      <xdr:rowOff>80010</xdr:rowOff>
    </xdr:to>
    <xdr:sp>
      <xdr:nvSpPr>
        <xdr:cNvPr id="1036" name="Image1" descr="报表底图"/>
        <xdr:cNvSpPr>
          <a:spLocks noChangeAspect="1" noChangeArrowheads="1"/>
        </xdr:cNvSpPr>
      </xdr:nvSpPr>
      <xdr:spPr>
        <a:xfrm>
          <a:off x="1428115" y="1496999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223</xdr:row>
      <xdr:rowOff>0</xdr:rowOff>
    </xdr:from>
    <xdr:to>
      <xdr:col>2</xdr:col>
      <xdr:colOff>274320</xdr:colOff>
      <xdr:row>224</xdr:row>
      <xdr:rowOff>49530</xdr:rowOff>
    </xdr:to>
    <xdr:sp>
      <xdr:nvSpPr>
        <xdr:cNvPr id="1037" name="Image1" descr="报表底图"/>
        <xdr:cNvSpPr>
          <a:spLocks noChangeAspect="1" noChangeArrowheads="1"/>
        </xdr:cNvSpPr>
      </xdr:nvSpPr>
      <xdr:spPr>
        <a:xfrm>
          <a:off x="1428115" y="1496999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223</xdr:row>
      <xdr:rowOff>0</xdr:rowOff>
    </xdr:from>
    <xdr:to>
      <xdr:col>2</xdr:col>
      <xdr:colOff>274320</xdr:colOff>
      <xdr:row>224</xdr:row>
      <xdr:rowOff>49530</xdr:rowOff>
    </xdr:to>
    <xdr:sp>
      <xdr:nvSpPr>
        <xdr:cNvPr id="1038" name="Image1" descr="报表底图"/>
        <xdr:cNvSpPr>
          <a:spLocks noChangeAspect="1" noChangeArrowheads="1"/>
        </xdr:cNvSpPr>
      </xdr:nvSpPr>
      <xdr:spPr>
        <a:xfrm>
          <a:off x="1428115" y="1496999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223</xdr:row>
      <xdr:rowOff>0</xdr:rowOff>
    </xdr:from>
    <xdr:to>
      <xdr:col>2</xdr:col>
      <xdr:colOff>274320</xdr:colOff>
      <xdr:row>224</xdr:row>
      <xdr:rowOff>49530</xdr:rowOff>
    </xdr:to>
    <xdr:sp>
      <xdr:nvSpPr>
        <xdr:cNvPr id="1039" name="Image1" descr="报表底图"/>
        <xdr:cNvSpPr>
          <a:spLocks noChangeAspect="1" noChangeArrowheads="1"/>
        </xdr:cNvSpPr>
      </xdr:nvSpPr>
      <xdr:spPr>
        <a:xfrm>
          <a:off x="1428115" y="1496999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223</xdr:row>
      <xdr:rowOff>0</xdr:rowOff>
    </xdr:from>
    <xdr:to>
      <xdr:col>2</xdr:col>
      <xdr:colOff>274320</xdr:colOff>
      <xdr:row>224</xdr:row>
      <xdr:rowOff>49530</xdr:rowOff>
    </xdr:to>
    <xdr:sp>
      <xdr:nvSpPr>
        <xdr:cNvPr id="1040" name="Image1" descr="报表底图"/>
        <xdr:cNvSpPr>
          <a:spLocks noChangeAspect="1" noChangeArrowheads="1"/>
        </xdr:cNvSpPr>
      </xdr:nvSpPr>
      <xdr:spPr>
        <a:xfrm>
          <a:off x="1428115" y="1496999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223</xdr:row>
      <xdr:rowOff>0</xdr:rowOff>
    </xdr:from>
    <xdr:to>
      <xdr:col>2</xdr:col>
      <xdr:colOff>274320</xdr:colOff>
      <xdr:row>224</xdr:row>
      <xdr:rowOff>49530</xdr:rowOff>
    </xdr:to>
    <xdr:sp>
      <xdr:nvSpPr>
        <xdr:cNvPr id="1041" name="Image1" descr="报表底图"/>
        <xdr:cNvSpPr>
          <a:spLocks noChangeAspect="1" noChangeArrowheads="1"/>
        </xdr:cNvSpPr>
      </xdr:nvSpPr>
      <xdr:spPr>
        <a:xfrm>
          <a:off x="1428115" y="1496999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223</xdr:row>
      <xdr:rowOff>0</xdr:rowOff>
    </xdr:from>
    <xdr:to>
      <xdr:col>2</xdr:col>
      <xdr:colOff>274320</xdr:colOff>
      <xdr:row>224</xdr:row>
      <xdr:rowOff>49530</xdr:rowOff>
    </xdr:to>
    <xdr:sp>
      <xdr:nvSpPr>
        <xdr:cNvPr id="1042" name="AutoShape 27" descr="报表底图"/>
        <xdr:cNvSpPr>
          <a:spLocks noChangeAspect="1" noChangeArrowheads="1"/>
        </xdr:cNvSpPr>
      </xdr:nvSpPr>
      <xdr:spPr>
        <a:xfrm>
          <a:off x="1428115" y="1496999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223</xdr:row>
      <xdr:rowOff>0</xdr:rowOff>
    </xdr:from>
    <xdr:to>
      <xdr:col>2</xdr:col>
      <xdr:colOff>274320</xdr:colOff>
      <xdr:row>224</xdr:row>
      <xdr:rowOff>80010</xdr:rowOff>
    </xdr:to>
    <xdr:sp>
      <xdr:nvSpPr>
        <xdr:cNvPr id="1043" name="AutoShape 28" descr="报表底图"/>
        <xdr:cNvSpPr>
          <a:spLocks noChangeAspect="1" noChangeArrowheads="1"/>
        </xdr:cNvSpPr>
      </xdr:nvSpPr>
      <xdr:spPr>
        <a:xfrm>
          <a:off x="1428115" y="1496999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223</xdr:row>
      <xdr:rowOff>0</xdr:rowOff>
    </xdr:from>
    <xdr:to>
      <xdr:col>2</xdr:col>
      <xdr:colOff>274320</xdr:colOff>
      <xdr:row>224</xdr:row>
      <xdr:rowOff>80010</xdr:rowOff>
    </xdr:to>
    <xdr:sp>
      <xdr:nvSpPr>
        <xdr:cNvPr id="1044" name="AutoShape 29" descr="报表底图"/>
        <xdr:cNvSpPr>
          <a:spLocks noChangeAspect="1" noChangeArrowheads="1"/>
        </xdr:cNvSpPr>
      </xdr:nvSpPr>
      <xdr:spPr>
        <a:xfrm>
          <a:off x="1428115" y="1496999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223</xdr:row>
      <xdr:rowOff>0</xdr:rowOff>
    </xdr:from>
    <xdr:to>
      <xdr:col>2</xdr:col>
      <xdr:colOff>274320</xdr:colOff>
      <xdr:row>224</xdr:row>
      <xdr:rowOff>80010</xdr:rowOff>
    </xdr:to>
    <xdr:sp>
      <xdr:nvSpPr>
        <xdr:cNvPr id="1045" name="AutoShape 30" descr="报表底图"/>
        <xdr:cNvSpPr>
          <a:spLocks noChangeAspect="1" noChangeArrowheads="1"/>
        </xdr:cNvSpPr>
      </xdr:nvSpPr>
      <xdr:spPr>
        <a:xfrm>
          <a:off x="1428115" y="1496999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223</xdr:row>
      <xdr:rowOff>0</xdr:rowOff>
    </xdr:from>
    <xdr:to>
      <xdr:col>2</xdr:col>
      <xdr:colOff>274320</xdr:colOff>
      <xdr:row>224</xdr:row>
      <xdr:rowOff>80010</xdr:rowOff>
    </xdr:to>
    <xdr:sp>
      <xdr:nvSpPr>
        <xdr:cNvPr id="1046" name="AutoShape 31" descr="报表底图"/>
        <xdr:cNvSpPr>
          <a:spLocks noChangeAspect="1" noChangeArrowheads="1"/>
        </xdr:cNvSpPr>
      </xdr:nvSpPr>
      <xdr:spPr>
        <a:xfrm>
          <a:off x="1428115" y="1496999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223</xdr:row>
      <xdr:rowOff>0</xdr:rowOff>
    </xdr:from>
    <xdr:to>
      <xdr:col>2</xdr:col>
      <xdr:colOff>274320</xdr:colOff>
      <xdr:row>224</xdr:row>
      <xdr:rowOff>80010</xdr:rowOff>
    </xdr:to>
    <xdr:sp>
      <xdr:nvSpPr>
        <xdr:cNvPr id="1047" name="AutoShape 32" descr="报表底图"/>
        <xdr:cNvSpPr>
          <a:spLocks noChangeAspect="1" noChangeArrowheads="1"/>
        </xdr:cNvSpPr>
      </xdr:nvSpPr>
      <xdr:spPr>
        <a:xfrm>
          <a:off x="1428115" y="1496999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223</xdr:row>
      <xdr:rowOff>0</xdr:rowOff>
    </xdr:from>
    <xdr:to>
      <xdr:col>2</xdr:col>
      <xdr:colOff>274320</xdr:colOff>
      <xdr:row>224</xdr:row>
      <xdr:rowOff>80010</xdr:rowOff>
    </xdr:to>
    <xdr:sp>
      <xdr:nvSpPr>
        <xdr:cNvPr id="1048" name="AutoShape 33" descr="报表底图"/>
        <xdr:cNvSpPr>
          <a:spLocks noChangeAspect="1" noChangeArrowheads="1"/>
        </xdr:cNvSpPr>
      </xdr:nvSpPr>
      <xdr:spPr>
        <a:xfrm>
          <a:off x="1428115" y="1496999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223</xdr:row>
      <xdr:rowOff>0</xdr:rowOff>
    </xdr:from>
    <xdr:to>
      <xdr:col>2</xdr:col>
      <xdr:colOff>274320</xdr:colOff>
      <xdr:row>224</xdr:row>
      <xdr:rowOff>80010</xdr:rowOff>
    </xdr:to>
    <xdr:sp>
      <xdr:nvSpPr>
        <xdr:cNvPr id="1049" name="AutoShape 34" descr="报表底图"/>
        <xdr:cNvSpPr>
          <a:spLocks noChangeAspect="1" noChangeArrowheads="1"/>
        </xdr:cNvSpPr>
      </xdr:nvSpPr>
      <xdr:spPr>
        <a:xfrm>
          <a:off x="1428115" y="1496999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223</xdr:row>
      <xdr:rowOff>0</xdr:rowOff>
    </xdr:from>
    <xdr:to>
      <xdr:col>2</xdr:col>
      <xdr:colOff>274320</xdr:colOff>
      <xdr:row>224</xdr:row>
      <xdr:rowOff>49530</xdr:rowOff>
    </xdr:to>
    <xdr:sp>
      <xdr:nvSpPr>
        <xdr:cNvPr id="1050" name="AutoShape 35" descr="报表底图"/>
        <xdr:cNvSpPr>
          <a:spLocks noChangeAspect="1" noChangeArrowheads="1"/>
        </xdr:cNvSpPr>
      </xdr:nvSpPr>
      <xdr:spPr>
        <a:xfrm>
          <a:off x="1428115" y="1496999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223</xdr:row>
      <xdr:rowOff>0</xdr:rowOff>
    </xdr:from>
    <xdr:to>
      <xdr:col>2</xdr:col>
      <xdr:colOff>274320</xdr:colOff>
      <xdr:row>224</xdr:row>
      <xdr:rowOff>49530</xdr:rowOff>
    </xdr:to>
    <xdr:sp>
      <xdr:nvSpPr>
        <xdr:cNvPr id="1051" name="AutoShape 36" descr="报表底图"/>
        <xdr:cNvSpPr>
          <a:spLocks noChangeAspect="1" noChangeArrowheads="1"/>
        </xdr:cNvSpPr>
      </xdr:nvSpPr>
      <xdr:spPr>
        <a:xfrm>
          <a:off x="1428115" y="1496999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223</xdr:row>
      <xdr:rowOff>0</xdr:rowOff>
    </xdr:from>
    <xdr:to>
      <xdr:col>2</xdr:col>
      <xdr:colOff>274320</xdr:colOff>
      <xdr:row>224</xdr:row>
      <xdr:rowOff>49530</xdr:rowOff>
    </xdr:to>
    <xdr:sp>
      <xdr:nvSpPr>
        <xdr:cNvPr id="1052" name="AutoShape 37" descr="报表底图"/>
        <xdr:cNvSpPr>
          <a:spLocks noChangeAspect="1" noChangeArrowheads="1"/>
        </xdr:cNvSpPr>
      </xdr:nvSpPr>
      <xdr:spPr>
        <a:xfrm>
          <a:off x="1428115" y="1496999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223</xdr:row>
      <xdr:rowOff>0</xdr:rowOff>
    </xdr:from>
    <xdr:to>
      <xdr:col>2</xdr:col>
      <xdr:colOff>274320</xdr:colOff>
      <xdr:row>224</xdr:row>
      <xdr:rowOff>49530</xdr:rowOff>
    </xdr:to>
    <xdr:sp>
      <xdr:nvSpPr>
        <xdr:cNvPr id="1053" name="AutoShape 38" descr="报表底图"/>
        <xdr:cNvSpPr>
          <a:spLocks noChangeAspect="1" noChangeArrowheads="1"/>
        </xdr:cNvSpPr>
      </xdr:nvSpPr>
      <xdr:spPr>
        <a:xfrm>
          <a:off x="1428115" y="1496999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223</xdr:row>
      <xdr:rowOff>0</xdr:rowOff>
    </xdr:from>
    <xdr:to>
      <xdr:col>2</xdr:col>
      <xdr:colOff>274320</xdr:colOff>
      <xdr:row>224</xdr:row>
      <xdr:rowOff>49530</xdr:rowOff>
    </xdr:to>
    <xdr:sp>
      <xdr:nvSpPr>
        <xdr:cNvPr id="1054" name="AutoShape 39" descr="报表底图"/>
        <xdr:cNvSpPr>
          <a:spLocks noChangeAspect="1" noChangeArrowheads="1"/>
        </xdr:cNvSpPr>
      </xdr:nvSpPr>
      <xdr:spPr>
        <a:xfrm>
          <a:off x="1428115" y="1496999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223</xdr:row>
      <xdr:rowOff>0</xdr:rowOff>
    </xdr:from>
    <xdr:to>
      <xdr:col>2</xdr:col>
      <xdr:colOff>274320</xdr:colOff>
      <xdr:row>224</xdr:row>
      <xdr:rowOff>49530</xdr:rowOff>
    </xdr:to>
    <xdr:sp>
      <xdr:nvSpPr>
        <xdr:cNvPr id="1055" name="AutoShape 40" descr="报表底图"/>
        <xdr:cNvSpPr>
          <a:spLocks noChangeAspect="1" noChangeArrowheads="1"/>
        </xdr:cNvSpPr>
      </xdr:nvSpPr>
      <xdr:spPr>
        <a:xfrm>
          <a:off x="1428115" y="1496999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223</xdr:row>
      <xdr:rowOff>0</xdr:rowOff>
    </xdr:from>
    <xdr:to>
      <xdr:col>2</xdr:col>
      <xdr:colOff>274320</xdr:colOff>
      <xdr:row>224</xdr:row>
      <xdr:rowOff>80010</xdr:rowOff>
    </xdr:to>
    <xdr:sp>
      <xdr:nvSpPr>
        <xdr:cNvPr id="1056" name="AutoShape 41" descr="报表底图"/>
        <xdr:cNvSpPr>
          <a:spLocks noChangeAspect="1" noChangeArrowheads="1"/>
        </xdr:cNvSpPr>
      </xdr:nvSpPr>
      <xdr:spPr>
        <a:xfrm>
          <a:off x="1428115" y="1496999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223</xdr:row>
      <xdr:rowOff>0</xdr:rowOff>
    </xdr:from>
    <xdr:to>
      <xdr:col>2</xdr:col>
      <xdr:colOff>274320</xdr:colOff>
      <xdr:row>224</xdr:row>
      <xdr:rowOff>80010</xdr:rowOff>
    </xdr:to>
    <xdr:sp>
      <xdr:nvSpPr>
        <xdr:cNvPr id="1057" name="AutoShape 42" descr="报表底图"/>
        <xdr:cNvSpPr>
          <a:spLocks noChangeAspect="1" noChangeArrowheads="1"/>
        </xdr:cNvSpPr>
      </xdr:nvSpPr>
      <xdr:spPr>
        <a:xfrm>
          <a:off x="1428115" y="1496999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223</xdr:row>
      <xdr:rowOff>0</xdr:rowOff>
    </xdr:from>
    <xdr:to>
      <xdr:col>2</xdr:col>
      <xdr:colOff>274320</xdr:colOff>
      <xdr:row>224</xdr:row>
      <xdr:rowOff>80010</xdr:rowOff>
    </xdr:to>
    <xdr:sp>
      <xdr:nvSpPr>
        <xdr:cNvPr id="1058" name="AutoShape 43" descr="报表底图"/>
        <xdr:cNvSpPr>
          <a:spLocks noChangeAspect="1" noChangeArrowheads="1"/>
        </xdr:cNvSpPr>
      </xdr:nvSpPr>
      <xdr:spPr>
        <a:xfrm>
          <a:off x="1428115" y="1496999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223</xdr:row>
      <xdr:rowOff>0</xdr:rowOff>
    </xdr:from>
    <xdr:to>
      <xdr:col>2</xdr:col>
      <xdr:colOff>274320</xdr:colOff>
      <xdr:row>224</xdr:row>
      <xdr:rowOff>80010</xdr:rowOff>
    </xdr:to>
    <xdr:sp>
      <xdr:nvSpPr>
        <xdr:cNvPr id="1059" name="AutoShape 44" descr="报表底图"/>
        <xdr:cNvSpPr>
          <a:spLocks noChangeAspect="1" noChangeArrowheads="1"/>
        </xdr:cNvSpPr>
      </xdr:nvSpPr>
      <xdr:spPr>
        <a:xfrm>
          <a:off x="1428115" y="1496999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223</xdr:row>
      <xdr:rowOff>0</xdr:rowOff>
    </xdr:from>
    <xdr:to>
      <xdr:col>2</xdr:col>
      <xdr:colOff>274320</xdr:colOff>
      <xdr:row>224</xdr:row>
      <xdr:rowOff>80010</xdr:rowOff>
    </xdr:to>
    <xdr:sp>
      <xdr:nvSpPr>
        <xdr:cNvPr id="1060" name="AutoShape 45" descr="报表底图"/>
        <xdr:cNvSpPr>
          <a:spLocks noChangeAspect="1" noChangeArrowheads="1"/>
        </xdr:cNvSpPr>
      </xdr:nvSpPr>
      <xdr:spPr>
        <a:xfrm>
          <a:off x="1428115" y="1496999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223</xdr:row>
      <xdr:rowOff>0</xdr:rowOff>
    </xdr:from>
    <xdr:to>
      <xdr:col>2</xdr:col>
      <xdr:colOff>274320</xdr:colOff>
      <xdr:row>224</xdr:row>
      <xdr:rowOff>80010</xdr:rowOff>
    </xdr:to>
    <xdr:sp>
      <xdr:nvSpPr>
        <xdr:cNvPr id="1061" name="AutoShape 46" descr="报表底图"/>
        <xdr:cNvSpPr>
          <a:spLocks noChangeAspect="1" noChangeArrowheads="1"/>
        </xdr:cNvSpPr>
      </xdr:nvSpPr>
      <xdr:spPr>
        <a:xfrm>
          <a:off x="1428115" y="1496999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223</xdr:row>
      <xdr:rowOff>0</xdr:rowOff>
    </xdr:from>
    <xdr:to>
      <xdr:col>2</xdr:col>
      <xdr:colOff>274320</xdr:colOff>
      <xdr:row>224</xdr:row>
      <xdr:rowOff>80010</xdr:rowOff>
    </xdr:to>
    <xdr:sp>
      <xdr:nvSpPr>
        <xdr:cNvPr id="1062" name="AutoShape 47" descr="报表底图"/>
        <xdr:cNvSpPr>
          <a:spLocks noChangeAspect="1" noChangeArrowheads="1"/>
        </xdr:cNvSpPr>
      </xdr:nvSpPr>
      <xdr:spPr>
        <a:xfrm>
          <a:off x="1428115" y="1496999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223</xdr:row>
      <xdr:rowOff>0</xdr:rowOff>
    </xdr:from>
    <xdr:to>
      <xdr:col>2</xdr:col>
      <xdr:colOff>274320</xdr:colOff>
      <xdr:row>224</xdr:row>
      <xdr:rowOff>49530</xdr:rowOff>
    </xdr:to>
    <xdr:sp>
      <xdr:nvSpPr>
        <xdr:cNvPr id="1063" name="AutoShape 48" descr="报表底图"/>
        <xdr:cNvSpPr>
          <a:spLocks noChangeAspect="1" noChangeArrowheads="1"/>
        </xdr:cNvSpPr>
      </xdr:nvSpPr>
      <xdr:spPr>
        <a:xfrm>
          <a:off x="1428115" y="1496999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223</xdr:row>
      <xdr:rowOff>0</xdr:rowOff>
    </xdr:from>
    <xdr:to>
      <xdr:col>2</xdr:col>
      <xdr:colOff>274320</xdr:colOff>
      <xdr:row>224</xdr:row>
      <xdr:rowOff>49530</xdr:rowOff>
    </xdr:to>
    <xdr:sp>
      <xdr:nvSpPr>
        <xdr:cNvPr id="1064" name="AutoShape 49" descr="报表底图"/>
        <xdr:cNvSpPr>
          <a:spLocks noChangeAspect="1" noChangeArrowheads="1"/>
        </xdr:cNvSpPr>
      </xdr:nvSpPr>
      <xdr:spPr>
        <a:xfrm>
          <a:off x="1428115" y="1496999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223</xdr:row>
      <xdr:rowOff>0</xdr:rowOff>
    </xdr:from>
    <xdr:to>
      <xdr:col>2</xdr:col>
      <xdr:colOff>274320</xdr:colOff>
      <xdr:row>224</xdr:row>
      <xdr:rowOff>49530</xdr:rowOff>
    </xdr:to>
    <xdr:sp>
      <xdr:nvSpPr>
        <xdr:cNvPr id="1065" name="AutoShape 50" descr="报表底图"/>
        <xdr:cNvSpPr>
          <a:spLocks noChangeAspect="1" noChangeArrowheads="1"/>
        </xdr:cNvSpPr>
      </xdr:nvSpPr>
      <xdr:spPr>
        <a:xfrm>
          <a:off x="1428115" y="1496999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223</xdr:row>
      <xdr:rowOff>0</xdr:rowOff>
    </xdr:from>
    <xdr:to>
      <xdr:col>2</xdr:col>
      <xdr:colOff>274320</xdr:colOff>
      <xdr:row>224</xdr:row>
      <xdr:rowOff>49530</xdr:rowOff>
    </xdr:to>
    <xdr:sp>
      <xdr:nvSpPr>
        <xdr:cNvPr id="1066" name="AutoShape 51" descr="报表底图"/>
        <xdr:cNvSpPr>
          <a:spLocks noChangeAspect="1" noChangeArrowheads="1"/>
        </xdr:cNvSpPr>
      </xdr:nvSpPr>
      <xdr:spPr>
        <a:xfrm>
          <a:off x="1428115" y="1496999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223</xdr:row>
      <xdr:rowOff>0</xdr:rowOff>
    </xdr:from>
    <xdr:to>
      <xdr:col>2</xdr:col>
      <xdr:colOff>274320</xdr:colOff>
      <xdr:row>224</xdr:row>
      <xdr:rowOff>49530</xdr:rowOff>
    </xdr:to>
    <xdr:sp>
      <xdr:nvSpPr>
        <xdr:cNvPr id="1067" name="AutoShape 52" descr="报表底图"/>
        <xdr:cNvSpPr>
          <a:spLocks noChangeAspect="1" noChangeArrowheads="1"/>
        </xdr:cNvSpPr>
      </xdr:nvSpPr>
      <xdr:spPr>
        <a:xfrm>
          <a:off x="1428115" y="1496999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223</xdr:row>
      <xdr:rowOff>0</xdr:rowOff>
    </xdr:from>
    <xdr:to>
      <xdr:col>2</xdr:col>
      <xdr:colOff>274320</xdr:colOff>
      <xdr:row>224</xdr:row>
      <xdr:rowOff>49530</xdr:rowOff>
    </xdr:to>
    <xdr:sp>
      <xdr:nvSpPr>
        <xdr:cNvPr id="1068" name="Image1" descr="报表底图"/>
        <xdr:cNvSpPr>
          <a:spLocks noChangeAspect="1" noChangeArrowheads="1"/>
        </xdr:cNvSpPr>
      </xdr:nvSpPr>
      <xdr:spPr>
        <a:xfrm>
          <a:off x="1428115" y="1496999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223</xdr:row>
      <xdr:rowOff>0</xdr:rowOff>
    </xdr:from>
    <xdr:to>
      <xdr:col>2</xdr:col>
      <xdr:colOff>274320</xdr:colOff>
      <xdr:row>224</xdr:row>
      <xdr:rowOff>80010</xdr:rowOff>
    </xdr:to>
    <xdr:sp>
      <xdr:nvSpPr>
        <xdr:cNvPr id="1069" name="Image1" descr="报表底图"/>
        <xdr:cNvSpPr>
          <a:spLocks noChangeAspect="1" noChangeArrowheads="1"/>
        </xdr:cNvSpPr>
      </xdr:nvSpPr>
      <xdr:spPr>
        <a:xfrm>
          <a:off x="1428115" y="1496999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223</xdr:row>
      <xdr:rowOff>0</xdr:rowOff>
    </xdr:from>
    <xdr:to>
      <xdr:col>2</xdr:col>
      <xdr:colOff>274320</xdr:colOff>
      <xdr:row>224</xdr:row>
      <xdr:rowOff>80010</xdr:rowOff>
    </xdr:to>
    <xdr:sp>
      <xdr:nvSpPr>
        <xdr:cNvPr id="1070" name="Image1" descr="报表底图"/>
        <xdr:cNvSpPr>
          <a:spLocks noChangeAspect="1" noChangeArrowheads="1"/>
        </xdr:cNvSpPr>
      </xdr:nvSpPr>
      <xdr:spPr>
        <a:xfrm>
          <a:off x="1428115" y="1496999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223</xdr:row>
      <xdr:rowOff>0</xdr:rowOff>
    </xdr:from>
    <xdr:to>
      <xdr:col>2</xdr:col>
      <xdr:colOff>274320</xdr:colOff>
      <xdr:row>224</xdr:row>
      <xdr:rowOff>80010</xdr:rowOff>
    </xdr:to>
    <xdr:sp>
      <xdr:nvSpPr>
        <xdr:cNvPr id="1071" name="Image1" descr="报表底图"/>
        <xdr:cNvSpPr>
          <a:spLocks noChangeAspect="1" noChangeArrowheads="1"/>
        </xdr:cNvSpPr>
      </xdr:nvSpPr>
      <xdr:spPr>
        <a:xfrm>
          <a:off x="1428115" y="1496999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223</xdr:row>
      <xdr:rowOff>0</xdr:rowOff>
    </xdr:from>
    <xdr:to>
      <xdr:col>2</xdr:col>
      <xdr:colOff>274320</xdr:colOff>
      <xdr:row>224</xdr:row>
      <xdr:rowOff>80010</xdr:rowOff>
    </xdr:to>
    <xdr:sp>
      <xdr:nvSpPr>
        <xdr:cNvPr id="1072" name="Image1" descr="报表底图"/>
        <xdr:cNvSpPr>
          <a:spLocks noChangeAspect="1" noChangeArrowheads="1"/>
        </xdr:cNvSpPr>
      </xdr:nvSpPr>
      <xdr:spPr>
        <a:xfrm>
          <a:off x="1428115" y="1496999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223</xdr:row>
      <xdr:rowOff>0</xdr:rowOff>
    </xdr:from>
    <xdr:to>
      <xdr:col>2</xdr:col>
      <xdr:colOff>274320</xdr:colOff>
      <xdr:row>224</xdr:row>
      <xdr:rowOff>80010</xdr:rowOff>
    </xdr:to>
    <xdr:sp>
      <xdr:nvSpPr>
        <xdr:cNvPr id="1073" name="Image1" descr="报表底图"/>
        <xdr:cNvSpPr>
          <a:spLocks noChangeAspect="1" noChangeArrowheads="1"/>
        </xdr:cNvSpPr>
      </xdr:nvSpPr>
      <xdr:spPr>
        <a:xfrm>
          <a:off x="1428115" y="1496999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223</xdr:row>
      <xdr:rowOff>0</xdr:rowOff>
    </xdr:from>
    <xdr:to>
      <xdr:col>2</xdr:col>
      <xdr:colOff>274320</xdr:colOff>
      <xdr:row>224</xdr:row>
      <xdr:rowOff>80010</xdr:rowOff>
    </xdr:to>
    <xdr:sp>
      <xdr:nvSpPr>
        <xdr:cNvPr id="1074" name="Image1" descr="报表底图"/>
        <xdr:cNvSpPr>
          <a:spLocks noChangeAspect="1" noChangeArrowheads="1"/>
        </xdr:cNvSpPr>
      </xdr:nvSpPr>
      <xdr:spPr>
        <a:xfrm>
          <a:off x="1428115" y="1496999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223</xdr:row>
      <xdr:rowOff>0</xdr:rowOff>
    </xdr:from>
    <xdr:to>
      <xdr:col>2</xdr:col>
      <xdr:colOff>274320</xdr:colOff>
      <xdr:row>224</xdr:row>
      <xdr:rowOff>80010</xdr:rowOff>
    </xdr:to>
    <xdr:sp>
      <xdr:nvSpPr>
        <xdr:cNvPr id="1075" name="Image1" descr="报表底图"/>
        <xdr:cNvSpPr>
          <a:spLocks noChangeAspect="1" noChangeArrowheads="1"/>
        </xdr:cNvSpPr>
      </xdr:nvSpPr>
      <xdr:spPr>
        <a:xfrm>
          <a:off x="1428115" y="1496999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223</xdr:row>
      <xdr:rowOff>0</xdr:rowOff>
    </xdr:from>
    <xdr:to>
      <xdr:col>2</xdr:col>
      <xdr:colOff>274320</xdr:colOff>
      <xdr:row>224</xdr:row>
      <xdr:rowOff>49530</xdr:rowOff>
    </xdr:to>
    <xdr:sp>
      <xdr:nvSpPr>
        <xdr:cNvPr id="1076" name="Image1" descr="报表底图"/>
        <xdr:cNvSpPr>
          <a:spLocks noChangeAspect="1" noChangeArrowheads="1"/>
        </xdr:cNvSpPr>
      </xdr:nvSpPr>
      <xdr:spPr>
        <a:xfrm>
          <a:off x="1428115" y="1496999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223</xdr:row>
      <xdr:rowOff>0</xdr:rowOff>
    </xdr:from>
    <xdr:to>
      <xdr:col>2</xdr:col>
      <xdr:colOff>274320</xdr:colOff>
      <xdr:row>224</xdr:row>
      <xdr:rowOff>49530</xdr:rowOff>
    </xdr:to>
    <xdr:sp>
      <xdr:nvSpPr>
        <xdr:cNvPr id="1077" name="Image1" descr="报表底图"/>
        <xdr:cNvSpPr>
          <a:spLocks noChangeAspect="1" noChangeArrowheads="1"/>
        </xdr:cNvSpPr>
      </xdr:nvSpPr>
      <xdr:spPr>
        <a:xfrm>
          <a:off x="1428115" y="1496999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223</xdr:row>
      <xdr:rowOff>0</xdr:rowOff>
    </xdr:from>
    <xdr:to>
      <xdr:col>2</xdr:col>
      <xdr:colOff>274320</xdr:colOff>
      <xdr:row>224</xdr:row>
      <xdr:rowOff>49530</xdr:rowOff>
    </xdr:to>
    <xdr:sp>
      <xdr:nvSpPr>
        <xdr:cNvPr id="1078" name="Image1" descr="报表底图"/>
        <xdr:cNvSpPr>
          <a:spLocks noChangeAspect="1" noChangeArrowheads="1"/>
        </xdr:cNvSpPr>
      </xdr:nvSpPr>
      <xdr:spPr>
        <a:xfrm>
          <a:off x="1428115" y="1496999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223</xdr:row>
      <xdr:rowOff>0</xdr:rowOff>
    </xdr:from>
    <xdr:to>
      <xdr:col>2</xdr:col>
      <xdr:colOff>274320</xdr:colOff>
      <xdr:row>224</xdr:row>
      <xdr:rowOff>49530</xdr:rowOff>
    </xdr:to>
    <xdr:sp>
      <xdr:nvSpPr>
        <xdr:cNvPr id="1079" name="Image1" descr="报表底图"/>
        <xdr:cNvSpPr>
          <a:spLocks noChangeAspect="1" noChangeArrowheads="1"/>
        </xdr:cNvSpPr>
      </xdr:nvSpPr>
      <xdr:spPr>
        <a:xfrm>
          <a:off x="1428115" y="1496999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223</xdr:row>
      <xdr:rowOff>0</xdr:rowOff>
    </xdr:from>
    <xdr:to>
      <xdr:col>2</xdr:col>
      <xdr:colOff>274320</xdr:colOff>
      <xdr:row>224</xdr:row>
      <xdr:rowOff>49530</xdr:rowOff>
    </xdr:to>
    <xdr:sp>
      <xdr:nvSpPr>
        <xdr:cNvPr id="1080" name="Image1" descr="报表底图"/>
        <xdr:cNvSpPr>
          <a:spLocks noChangeAspect="1" noChangeArrowheads="1"/>
        </xdr:cNvSpPr>
      </xdr:nvSpPr>
      <xdr:spPr>
        <a:xfrm>
          <a:off x="1428115" y="1496999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223</xdr:row>
      <xdr:rowOff>0</xdr:rowOff>
    </xdr:from>
    <xdr:to>
      <xdr:col>2</xdr:col>
      <xdr:colOff>274320</xdr:colOff>
      <xdr:row>224</xdr:row>
      <xdr:rowOff>49530</xdr:rowOff>
    </xdr:to>
    <xdr:sp>
      <xdr:nvSpPr>
        <xdr:cNvPr id="1081" name="Image1" descr="报表底图"/>
        <xdr:cNvSpPr>
          <a:spLocks noChangeAspect="1" noChangeArrowheads="1"/>
        </xdr:cNvSpPr>
      </xdr:nvSpPr>
      <xdr:spPr>
        <a:xfrm>
          <a:off x="1428115" y="1496999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223</xdr:row>
      <xdr:rowOff>0</xdr:rowOff>
    </xdr:from>
    <xdr:to>
      <xdr:col>2</xdr:col>
      <xdr:colOff>274320</xdr:colOff>
      <xdr:row>224</xdr:row>
      <xdr:rowOff>80010</xdr:rowOff>
    </xdr:to>
    <xdr:sp>
      <xdr:nvSpPr>
        <xdr:cNvPr id="1082" name="Image1" descr="报表底图"/>
        <xdr:cNvSpPr>
          <a:spLocks noChangeAspect="1" noChangeArrowheads="1"/>
        </xdr:cNvSpPr>
      </xdr:nvSpPr>
      <xdr:spPr>
        <a:xfrm>
          <a:off x="1428115" y="1496999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223</xdr:row>
      <xdr:rowOff>0</xdr:rowOff>
    </xdr:from>
    <xdr:to>
      <xdr:col>2</xdr:col>
      <xdr:colOff>274320</xdr:colOff>
      <xdr:row>224</xdr:row>
      <xdr:rowOff>80010</xdr:rowOff>
    </xdr:to>
    <xdr:sp>
      <xdr:nvSpPr>
        <xdr:cNvPr id="1083" name="Image1" descr="报表底图"/>
        <xdr:cNvSpPr>
          <a:spLocks noChangeAspect="1" noChangeArrowheads="1"/>
        </xdr:cNvSpPr>
      </xdr:nvSpPr>
      <xdr:spPr>
        <a:xfrm>
          <a:off x="1428115" y="1496999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223</xdr:row>
      <xdr:rowOff>0</xdr:rowOff>
    </xdr:from>
    <xdr:to>
      <xdr:col>2</xdr:col>
      <xdr:colOff>274320</xdr:colOff>
      <xdr:row>224</xdr:row>
      <xdr:rowOff>80010</xdr:rowOff>
    </xdr:to>
    <xdr:sp>
      <xdr:nvSpPr>
        <xdr:cNvPr id="1084" name="Image1" descr="报表底图"/>
        <xdr:cNvSpPr>
          <a:spLocks noChangeAspect="1" noChangeArrowheads="1"/>
        </xdr:cNvSpPr>
      </xdr:nvSpPr>
      <xdr:spPr>
        <a:xfrm>
          <a:off x="1428115" y="1496999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223</xdr:row>
      <xdr:rowOff>0</xdr:rowOff>
    </xdr:from>
    <xdr:to>
      <xdr:col>2</xdr:col>
      <xdr:colOff>274320</xdr:colOff>
      <xdr:row>224</xdr:row>
      <xdr:rowOff>80010</xdr:rowOff>
    </xdr:to>
    <xdr:sp>
      <xdr:nvSpPr>
        <xdr:cNvPr id="1085" name="Image1" descr="报表底图"/>
        <xdr:cNvSpPr>
          <a:spLocks noChangeAspect="1" noChangeArrowheads="1"/>
        </xdr:cNvSpPr>
      </xdr:nvSpPr>
      <xdr:spPr>
        <a:xfrm>
          <a:off x="1428115" y="1496999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223</xdr:row>
      <xdr:rowOff>0</xdr:rowOff>
    </xdr:from>
    <xdr:to>
      <xdr:col>2</xdr:col>
      <xdr:colOff>274320</xdr:colOff>
      <xdr:row>224</xdr:row>
      <xdr:rowOff>80010</xdr:rowOff>
    </xdr:to>
    <xdr:sp>
      <xdr:nvSpPr>
        <xdr:cNvPr id="1086" name="Image1" descr="报表底图"/>
        <xdr:cNvSpPr>
          <a:spLocks noChangeAspect="1" noChangeArrowheads="1"/>
        </xdr:cNvSpPr>
      </xdr:nvSpPr>
      <xdr:spPr>
        <a:xfrm>
          <a:off x="1428115" y="1496999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223</xdr:row>
      <xdr:rowOff>0</xdr:rowOff>
    </xdr:from>
    <xdr:to>
      <xdr:col>2</xdr:col>
      <xdr:colOff>274320</xdr:colOff>
      <xdr:row>224</xdr:row>
      <xdr:rowOff>80010</xdr:rowOff>
    </xdr:to>
    <xdr:sp>
      <xdr:nvSpPr>
        <xdr:cNvPr id="1087" name="Image1" descr="报表底图"/>
        <xdr:cNvSpPr>
          <a:spLocks noChangeAspect="1" noChangeArrowheads="1"/>
        </xdr:cNvSpPr>
      </xdr:nvSpPr>
      <xdr:spPr>
        <a:xfrm>
          <a:off x="1428115" y="1496999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223</xdr:row>
      <xdr:rowOff>0</xdr:rowOff>
    </xdr:from>
    <xdr:to>
      <xdr:col>2</xdr:col>
      <xdr:colOff>274320</xdr:colOff>
      <xdr:row>224</xdr:row>
      <xdr:rowOff>80010</xdr:rowOff>
    </xdr:to>
    <xdr:sp>
      <xdr:nvSpPr>
        <xdr:cNvPr id="1088" name="Image1" descr="报表底图"/>
        <xdr:cNvSpPr>
          <a:spLocks noChangeAspect="1" noChangeArrowheads="1"/>
        </xdr:cNvSpPr>
      </xdr:nvSpPr>
      <xdr:spPr>
        <a:xfrm>
          <a:off x="1428115" y="1496999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223</xdr:row>
      <xdr:rowOff>0</xdr:rowOff>
    </xdr:from>
    <xdr:to>
      <xdr:col>2</xdr:col>
      <xdr:colOff>274320</xdr:colOff>
      <xdr:row>224</xdr:row>
      <xdr:rowOff>49530</xdr:rowOff>
    </xdr:to>
    <xdr:sp>
      <xdr:nvSpPr>
        <xdr:cNvPr id="1089" name="Image1" descr="报表底图"/>
        <xdr:cNvSpPr>
          <a:spLocks noChangeAspect="1" noChangeArrowheads="1"/>
        </xdr:cNvSpPr>
      </xdr:nvSpPr>
      <xdr:spPr>
        <a:xfrm>
          <a:off x="1428115" y="1496999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223</xdr:row>
      <xdr:rowOff>0</xdr:rowOff>
    </xdr:from>
    <xdr:to>
      <xdr:col>2</xdr:col>
      <xdr:colOff>274320</xdr:colOff>
      <xdr:row>224</xdr:row>
      <xdr:rowOff>49530</xdr:rowOff>
    </xdr:to>
    <xdr:sp>
      <xdr:nvSpPr>
        <xdr:cNvPr id="1090" name="Image1" descr="报表底图"/>
        <xdr:cNvSpPr>
          <a:spLocks noChangeAspect="1" noChangeArrowheads="1"/>
        </xdr:cNvSpPr>
      </xdr:nvSpPr>
      <xdr:spPr>
        <a:xfrm>
          <a:off x="1428115" y="1496999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223</xdr:row>
      <xdr:rowOff>0</xdr:rowOff>
    </xdr:from>
    <xdr:to>
      <xdr:col>2</xdr:col>
      <xdr:colOff>274320</xdr:colOff>
      <xdr:row>224</xdr:row>
      <xdr:rowOff>49530</xdr:rowOff>
    </xdr:to>
    <xdr:sp>
      <xdr:nvSpPr>
        <xdr:cNvPr id="1091" name="Image1" descr="报表底图"/>
        <xdr:cNvSpPr>
          <a:spLocks noChangeAspect="1" noChangeArrowheads="1"/>
        </xdr:cNvSpPr>
      </xdr:nvSpPr>
      <xdr:spPr>
        <a:xfrm>
          <a:off x="1428115" y="1496999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223</xdr:row>
      <xdr:rowOff>0</xdr:rowOff>
    </xdr:from>
    <xdr:to>
      <xdr:col>2</xdr:col>
      <xdr:colOff>274320</xdr:colOff>
      <xdr:row>224</xdr:row>
      <xdr:rowOff>49530</xdr:rowOff>
    </xdr:to>
    <xdr:sp>
      <xdr:nvSpPr>
        <xdr:cNvPr id="1092" name="Image1" descr="报表底图"/>
        <xdr:cNvSpPr>
          <a:spLocks noChangeAspect="1" noChangeArrowheads="1"/>
        </xdr:cNvSpPr>
      </xdr:nvSpPr>
      <xdr:spPr>
        <a:xfrm>
          <a:off x="1428115" y="1496999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223</xdr:row>
      <xdr:rowOff>0</xdr:rowOff>
    </xdr:from>
    <xdr:to>
      <xdr:col>2</xdr:col>
      <xdr:colOff>274320</xdr:colOff>
      <xdr:row>224</xdr:row>
      <xdr:rowOff>49530</xdr:rowOff>
    </xdr:to>
    <xdr:sp>
      <xdr:nvSpPr>
        <xdr:cNvPr id="1093" name="Image1" descr="报表底图"/>
        <xdr:cNvSpPr>
          <a:spLocks noChangeAspect="1" noChangeArrowheads="1"/>
        </xdr:cNvSpPr>
      </xdr:nvSpPr>
      <xdr:spPr>
        <a:xfrm>
          <a:off x="1428115" y="1496999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218</xdr:row>
      <xdr:rowOff>0</xdr:rowOff>
    </xdr:from>
    <xdr:to>
      <xdr:col>2</xdr:col>
      <xdr:colOff>274320</xdr:colOff>
      <xdr:row>218</xdr:row>
      <xdr:rowOff>478155</xdr:rowOff>
    </xdr:to>
    <xdr:sp>
      <xdr:nvSpPr>
        <xdr:cNvPr id="1094" name="AutoShape 27" descr="报表底图"/>
        <xdr:cNvSpPr>
          <a:spLocks noChangeAspect="1" noChangeArrowheads="1"/>
        </xdr:cNvSpPr>
      </xdr:nvSpPr>
      <xdr:spPr>
        <a:xfrm>
          <a:off x="1428115" y="144858105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218</xdr:row>
      <xdr:rowOff>0</xdr:rowOff>
    </xdr:from>
    <xdr:to>
      <xdr:col>2</xdr:col>
      <xdr:colOff>274320</xdr:colOff>
      <xdr:row>218</xdr:row>
      <xdr:rowOff>508635</xdr:rowOff>
    </xdr:to>
    <xdr:sp>
      <xdr:nvSpPr>
        <xdr:cNvPr id="1095" name="AutoShape 28" descr="报表底图"/>
        <xdr:cNvSpPr>
          <a:spLocks noChangeAspect="1" noChangeArrowheads="1"/>
        </xdr:cNvSpPr>
      </xdr:nvSpPr>
      <xdr:spPr>
        <a:xfrm>
          <a:off x="1428115" y="144858105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218</xdr:row>
      <xdr:rowOff>0</xdr:rowOff>
    </xdr:from>
    <xdr:to>
      <xdr:col>2</xdr:col>
      <xdr:colOff>274320</xdr:colOff>
      <xdr:row>218</xdr:row>
      <xdr:rowOff>508635</xdr:rowOff>
    </xdr:to>
    <xdr:sp>
      <xdr:nvSpPr>
        <xdr:cNvPr id="1096" name="AutoShape 29" descr="报表底图"/>
        <xdr:cNvSpPr>
          <a:spLocks noChangeAspect="1" noChangeArrowheads="1"/>
        </xdr:cNvSpPr>
      </xdr:nvSpPr>
      <xdr:spPr>
        <a:xfrm>
          <a:off x="1428115" y="144858105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218</xdr:row>
      <xdr:rowOff>0</xdr:rowOff>
    </xdr:from>
    <xdr:to>
      <xdr:col>2</xdr:col>
      <xdr:colOff>274320</xdr:colOff>
      <xdr:row>218</xdr:row>
      <xdr:rowOff>508635</xdr:rowOff>
    </xdr:to>
    <xdr:sp>
      <xdr:nvSpPr>
        <xdr:cNvPr id="1097" name="AutoShape 30" descr="报表底图"/>
        <xdr:cNvSpPr>
          <a:spLocks noChangeAspect="1" noChangeArrowheads="1"/>
        </xdr:cNvSpPr>
      </xdr:nvSpPr>
      <xdr:spPr>
        <a:xfrm>
          <a:off x="1428115" y="144858105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218</xdr:row>
      <xdr:rowOff>0</xdr:rowOff>
    </xdr:from>
    <xdr:to>
      <xdr:col>2</xdr:col>
      <xdr:colOff>274320</xdr:colOff>
      <xdr:row>218</xdr:row>
      <xdr:rowOff>508635</xdr:rowOff>
    </xdr:to>
    <xdr:sp>
      <xdr:nvSpPr>
        <xdr:cNvPr id="1098" name="AutoShape 31" descr="报表底图"/>
        <xdr:cNvSpPr>
          <a:spLocks noChangeAspect="1" noChangeArrowheads="1"/>
        </xdr:cNvSpPr>
      </xdr:nvSpPr>
      <xdr:spPr>
        <a:xfrm>
          <a:off x="1428115" y="144858105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218</xdr:row>
      <xdr:rowOff>0</xdr:rowOff>
    </xdr:from>
    <xdr:to>
      <xdr:col>2</xdr:col>
      <xdr:colOff>274320</xdr:colOff>
      <xdr:row>218</xdr:row>
      <xdr:rowOff>508635</xdr:rowOff>
    </xdr:to>
    <xdr:sp>
      <xdr:nvSpPr>
        <xdr:cNvPr id="1099" name="AutoShape 32" descr="报表底图"/>
        <xdr:cNvSpPr>
          <a:spLocks noChangeAspect="1" noChangeArrowheads="1"/>
        </xdr:cNvSpPr>
      </xdr:nvSpPr>
      <xdr:spPr>
        <a:xfrm>
          <a:off x="1428115" y="144858105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218</xdr:row>
      <xdr:rowOff>0</xdr:rowOff>
    </xdr:from>
    <xdr:to>
      <xdr:col>2</xdr:col>
      <xdr:colOff>274320</xdr:colOff>
      <xdr:row>218</xdr:row>
      <xdr:rowOff>508635</xdr:rowOff>
    </xdr:to>
    <xdr:sp>
      <xdr:nvSpPr>
        <xdr:cNvPr id="1100" name="AutoShape 33" descr="报表底图"/>
        <xdr:cNvSpPr>
          <a:spLocks noChangeAspect="1" noChangeArrowheads="1"/>
        </xdr:cNvSpPr>
      </xdr:nvSpPr>
      <xdr:spPr>
        <a:xfrm>
          <a:off x="1428115" y="144858105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218</xdr:row>
      <xdr:rowOff>0</xdr:rowOff>
    </xdr:from>
    <xdr:to>
      <xdr:col>2</xdr:col>
      <xdr:colOff>274320</xdr:colOff>
      <xdr:row>218</xdr:row>
      <xdr:rowOff>508635</xdr:rowOff>
    </xdr:to>
    <xdr:sp>
      <xdr:nvSpPr>
        <xdr:cNvPr id="1101" name="AutoShape 34" descr="报表底图"/>
        <xdr:cNvSpPr>
          <a:spLocks noChangeAspect="1" noChangeArrowheads="1"/>
        </xdr:cNvSpPr>
      </xdr:nvSpPr>
      <xdr:spPr>
        <a:xfrm>
          <a:off x="1428115" y="144858105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218</xdr:row>
      <xdr:rowOff>0</xdr:rowOff>
    </xdr:from>
    <xdr:to>
      <xdr:col>2</xdr:col>
      <xdr:colOff>274320</xdr:colOff>
      <xdr:row>218</xdr:row>
      <xdr:rowOff>478155</xdr:rowOff>
    </xdr:to>
    <xdr:sp>
      <xdr:nvSpPr>
        <xdr:cNvPr id="1102" name="AutoShape 35" descr="报表底图"/>
        <xdr:cNvSpPr>
          <a:spLocks noChangeAspect="1" noChangeArrowheads="1"/>
        </xdr:cNvSpPr>
      </xdr:nvSpPr>
      <xdr:spPr>
        <a:xfrm>
          <a:off x="1428115" y="144858105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218</xdr:row>
      <xdr:rowOff>0</xdr:rowOff>
    </xdr:from>
    <xdr:to>
      <xdr:col>2</xdr:col>
      <xdr:colOff>274320</xdr:colOff>
      <xdr:row>218</xdr:row>
      <xdr:rowOff>478155</xdr:rowOff>
    </xdr:to>
    <xdr:sp>
      <xdr:nvSpPr>
        <xdr:cNvPr id="1103" name="AutoShape 36" descr="报表底图"/>
        <xdr:cNvSpPr>
          <a:spLocks noChangeAspect="1" noChangeArrowheads="1"/>
        </xdr:cNvSpPr>
      </xdr:nvSpPr>
      <xdr:spPr>
        <a:xfrm>
          <a:off x="1428115" y="144858105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218</xdr:row>
      <xdr:rowOff>0</xdr:rowOff>
    </xdr:from>
    <xdr:to>
      <xdr:col>2</xdr:col>
      <xdr:colOff>274320</xdr:colOff>
      <xdr:row>218</xdr:row>
      <xdr:rowOff>478155</xdr:rowOff>
    </xdr:to>
    <xdr:sp>
      <xdr:nvSpPr>
        <xdr:cNvPr id="1104" name="AutoShape 37" descr="报表底图"/>
        <xdr:cNvSpPr>
          <a:spLocks noChangeAspect="1" noChangeArrowheads="1"/>
        </xdr:cNvSpPr>
      </xdr:nvSpPr>
      <xdr:spPr>
        <a:xfrm>
          <a:off x="1428115" y="144858105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218</xdr:row>
      <xdr:rowOff>0</xdr:rowOff>
    </xdr:from>
    <xdr:to>
      <xdr:col>2</xdr:col>
      <xdr:colOff>274320</xdr:colOff>
      <xdr:row>218</xdr:row>
      <xdr:rowOff>478155</xdr:rowOff>
    </xdr:to>
    <xdr:sp>
      <xdr:nvSpPr>
        <xdr:cNvPr id="1105" name="AutoShape 38" descr="报表底图"/>
        <xdr:cNvSpPr>
          <a:spLocks noChangeAspect="1" noChangeArrowheads="1"/>
        </xdr:cNvSpPr>
      </xdr:nvSpPr>
      <xdr:spPr>
        <a:xfrm>
          <a:off x="1428115" y="144858105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218</xdr:row>
      <xdr:rowOff>0</xdr:rowOff>
    </xdr:from>
    <xdr:to>
      <xdr:col>2</xdr:col>
      <xdr:colOff>274320</xdr:colOff>
      <xdr:row>218</xdr:row>
      <xdr:rowOff>478155</xdr:rowOff>
    </xdr:to>
    <xdr:sp>
      <xdr:nvSpPr>
        <xdr:cNvPr id="1106" name="AutoShape 39" descr="报表底图"/>
        <xdr:cNvSpPr>
          <a:spLocks noChangeAspect="1" noChangeArrowheads="1"/>
        </xdr:cNvSpPr>
      </xdr:nvSpPr>
      <xdr:spPr>
        <a:xfrm>
          <a:off x="1428115" y="144858105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218</xdr:row>
      <xdr:rowOff>0</xdr:rowOff>
    </xdr:from>
    <xdr:to>
      <xdr:col>2</xdr:col>
      <xdr:colOff>274320</xdr:colOff>
      <xdr:row>218</xdr:row>
      <xdr:rowOff>478155</xdr:rowOff>
    </xdr:to>
    <xdr:sp>
      <xdr:nvSpPr>
        <xdr:cNvPr id="1107" name="AutoShape 40" descr="报表底图"/>
        <xdr:cNvSpPr>
          <a:spLocks noChangeAspect="1" noChangeArrowheads="1"/>
        </xdr:cNvSpPr>
      </xdr:nvSpPr>
      <xdr:spPr>
        <a:xfrm>
          <a:off x="1428115" y="144858105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218</xdr:row>
      <xdr:rowOff>0</xdr:rowOff>
    </xdr:from>
    <xdr:to>
      <xdr:col>2</xdr:col>
      <xdr:colOff>274320</xdr:colOff>
      <xdr:row>218</xdr:row>
      <xdr:rowOff>508635</xdr:rowOff>
    </xdr:to>
    <xdr:sp>
      <xdr:nvSpPr>
        <xdr:cNvPr id="1108" name="AutoShape 41" descr="报表底图"/>
        <xdr:cNvSpPr>
          <a:spLocks noChangeAspect="1" noChangeArrowheads="1"/>
        </xdr:cNvSpPr>
      </xdr:nvSpPr>
      <xdr:spPr>
        <a:xfrm>
          <a:off x="1428115" y="144858105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218</xdr:row>
      <xdr:rowOff>0</xdr:rowOff>
    </xdr:from>
    <xdr:to>
      <xdr:col>2</xdr:col>
      <xdr:colOff>274320</xdr:colOff>
      <xdr:row>218</xdr:row>
      <xdr:rowOff>508635</xdr:rowOff>
    </xdr:to>
    <xdr:sp>
      <xdr:nvSpPr>
        <xdr:cNvPr id="1109" name="AutoShape 42" descr="报表底图"/>
        <xdr:cNvSpPr>
          <a:spLocks noChangeAspect="1" noChangeArrowheads="1"/>
        </xdr:cNvSpPr>
      </xdr:nvSpPr>
      <xdr:spPr>
        <a:xfrm>
          <a:off x="1428115" y="144858105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218</xdr:row>
      <xdr:rowOff>0</xdr:rowOff>
    </xdr:from>
    <xdr:to>
      <xdr:col>2</xdr:col>
      <xdr:colOff>274320</xdr:colOff>
      <xdr:row>218</xdr:row>
      <xdr:rowOff>508635</xdr:rowOff>
    </xdr:to>
    <xdr:sp>
      <xdr:nvSpPr>
        <xdr:cNvPr id="1110" name="AutoShape 43" descr="报表底图"/>
        <xdr:cNvSpPr>
          <a:spLocks noChangeAspect="1" noChangeArrowheads="1"/>
        </xdr:cNvSpPr>
      </xdr:nvSpPr>
      <xdr:spPr>
        <a:xfrm>
          <a:off x="1428115" y="144858105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218</xdr:row>
      <xdr:rowOff>0</xdr:rowOff>
    </xdr:from>
    <xdr:to>
      <xdr:col>2</xdr:col>
      <xdr:colOff>274320</xdr:colOff>
      <xdr:row>218</xdr:row>
      <xdr:rowOff>508635</xdr:rowOff>
    </xdr:to>
    <xdr:sp>
      <xdr:nvSpPr>
        <xdr:cNvPr id="1111" name="AutoShape 44" descr="报表底图"/>
        <xdr:cNvSpPr>
          <a:spLocks noChangeAspect="1" noChangeArrowheads="1"/>
        </xdr:cNvSpPr>
      </xdr:nvSpPr>
      <xdr:spPr>
        <a:xfrm>
          <a:off x="1428115" y="144858105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218</xdr:row>
      <xdr:rowOff>0</xdr:rowOff>
    </xdr:from>
    <xdr:to>
      <xdr:col>2</xdr:col>
      <xdr:colOff>274320</xdr:colOff>
      <xdr:row>218</xdr:row>
      <xdr:rowOff>508635</xdr:rowOff>
    </xdr:to>
    <xdr:sp>
      <xdr:nvSpPr>
        <xdr:cNvPr id="1112" name="AutoShape 45" descr="报表底图"/>
        <xdr:cNvSpPr>
          <a:spLocks noChangeAspect="1" noChangeArrowheads="1"/>
        </xdr:cNvSpPr>
      </xdr:nvSpPr>
      <xdr:spPr>
        <a:xfrm>
          <a:off x="1428115" y="144858105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218</xdr:row>
      <xdr:rowOff>0</xdr:rowOff>
    </xdr:from>
    <xdr:to>
      <xdr:col>2</xdr:col>
      <xdr:colOff>274320</xdr:colOff>
      <xdr:row>218</xdr:row>
      <xdr:rowOff>508635</xdr:rowOff>
    </xdr:to>
    <xdr:sp>
      <xdr:nvSpPr>
        <xdr:cNvPr id="1113" name="AutoShape 46" descr="报表底图"/>
        <xdr:cNvSpPr>
          <a:spLocks noChangeAspect="1" noChangeArrowheads="1"/>
        </xdr:cNvSpPr>
      </xdr:nvSpPr>
      <xdr:spPr>
        <a:xfrm>
          <a:off x="1428115" y="144858105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218</xdr:row>
      <xdr:rowOff>0</xdr:rowOff>
    </xdr:from>
    <xdr:to>
      <xdr:col>2</xdr:col>
      <xdr:colOff>274320</xdr:colOff>
      <xdr:row>218</xdr:row>
      <xdr:rowOff>508635</xdr:rowOff>
    </xdr:to>
    <xdr:sp>
      <xdr:nvSpPr>
        <xdr:cNvPr id="1114" name="AutoShape 47" descr="报表底图"/>
        <xdr:cNvSpPr>
          <a:spLocks noChangeAspect="1" noChangeArrowheads="1"/>
        </xdr:cNvSpPr>
      </xdr:nvSpPr>
      <xdr:spPr>
        <a:xfrm>
          <a:off x="1428115" y="144858105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218</xdr:row>
      <xdr:rowOff>0</xdr:rowOff>
    </xdr:from>
    <xdr:to>
      <xdr:col>2</xdr:col>
      <xdr:colOff>274320</xdr:colOff>
      <xdr:row>218</xdr:row>
      <xdr:rowOff>478155</xdr:rowOff>
    </xdr:to>
    <xdr:sp>
      <xdr:nvSpPr>
        <xdr:cNvPr id="1115" name="AutoShape 48" descr="报表底图"/>
        <xdr:cNvSpPr>
          <a:spLocks noChangeAspect="1" noChangeArrowheads="1"/>
        </xdr:cNvSpPr>
      </xdr:nvSpPr>
      <xdr:spPr>
        <a:xfrm>
          <a:off x="1428115" y="144858105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218</xdr:row>
      <xdr:rowOff>0</xdr:rowOff>
    </xdr:from>
    <xdr:to>
      <xdr:col>2</xdr:col>
      <xdr:colOff>274320</xdr:colOff>
      <xdr:row>218</xdr:row>
      <xdr:rowOff>478155</xdr:rowOff>
    </xdr:to>
    <xdr:sp>
      <xdr:nvSpPr>
        <xdr:cNvPr id="1116" name="AutoShape 49" descr="报表底图"/>
        <xdr:cNvSpPr>
          <a:spLocks noChangeAspect="1" noChangeArrowheads="1"/>
        </xdr:cNvSpPr>
      </xdr:nvSpPr>
      <xdr:spPr>
        <a:xfrm>
          <a:off x="1428115" y="144858105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218</xdr:row>
      <xdr:rowOff>0</xdr:rowOff>
    </xdr:from>
    <xdr:to>
      <xdr:col>2</xdr:col>
      <xdr:colOff>274320</xdr:colOff>
      <xdr:row>218</xdr:row>
      <xdr:rowOff>478155</xdr:rowOff>
    </xdr:to>
    <xdr:sp>
      <xdr:nvSpPr>
        <xdr:cNvPr id="1117" name="AutoShape 50" descr="报表底图"/>
        <xdr:cNvSpPr>
          <a:spLocks noChangeAspect="1" noChangeArrowheads="1"/>
        </xdr:cNvSpPr>
      </xdr:nvSpPr>
      <xdr:spPr>
        <a:xfrm>
          <a:off x="1428115" y="144858105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218</xdr:row>
      <xdr:rowOff>0</xdr:rowOff>
    </xdr:from>
    <xdr:to>
      <xdr:col>2</xdr:col>
      <xdr:colOff>274320</xdr:colOff>
      <xdr:row>218</xdr:row>
      <xdr:rowOff>478155</xdr:rowOff>
    </xdr:to>
    <xdr:sp>
      <xdr:nvSpPr>
        <xdr:cNvPr id="1118" name="AutoShape 51" descr="报表底图"/>
        <xdr:cNvSpPr>
          <a:spLocks noChangeAspect="1" noChangeArrowheads="1"/>
        </xdr:cNvSpPr>
      </xdr:nvSpPr>
      <xdr:spPr>
        <a:xfrm>
          <a:off x="1428115" y="144858105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218</xdr:row>
      <xdr:rowOff>0</xdr:rowOff>
    </xdr:from>
    <xdr:to>
      <xdr:col>2</xdr:col>
      <xdr:colOff>274320</xdr:colOff>
      <xdr:row>218</xdr:row>
      <xdr:rowOff>478155</xdr:rowOff>
    </xdr:to>
    <xdr:sp>
      <xdr:nvSpPr>
        <xdr:cNvPr id="1119" name="AutoShape 52" descr="报表底图"/>
        <xdr:cNvSpPr>
          <a:spLocks noChangeAspect="1" noChangeArrowheads="1"/>
        </xdr:cNvSpPr>
      </xdr:nvSpPr>
      <xdr:spPr>
        <a:xfrm>
          <a:off x="1428115" y="144858105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218</xdr:row>
      <xdr:rowOff>0</xdr:rowOff>
    </xdr:from>
    <xdr:to>
      <xdr:col>2</xdr:col>
      <xdr:colOff>274320</xdr:colOff>
      <xdr:row>218</xdr:row>
      <xdr:rowOff>478155</xdr:rowOff>
    </xdr:to>
    <xdr:sp>
      <xdr:nvSpPr>
        <xdr:cNvPr id="1120" name="Image1" descr="报表底图"/>
        <xdr:cNvSpPr>
          <a:spLocks noChangeAspect="1" noChangeArrowheads="1"/>
        </xdr:cNvSpPr>
      </xdr:nvSpPr>
      <xdr:spPr>
        <a:xfrm>
          <a:off x="1428115" y="144858105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218</xdr:row>
      <xdr:rowOff>0</xdr:rowOff>
    </xdr:from>
    <xdr:to>
      <xdr:col>2</xdr:col>
      <xdr:colOff>274320</xdr:colOff>
      <xdr:row>218</xdr:row>
      <xdr:rowOff>508635</xdr:rowOff>
    </xdr:to>
    <xdr:sp>
      <xdr:nvSpPr>
        <xdr:cNvPr id="1121" name="Image1" descr="报表底图"/>
        <xdr:cNvSpPr>
          <a:spLocks noChangeAspect="1" noChangeArrowheads="1"/>
        </xdr:cNvSpPr>
      </xdr:nvSpPr>
      <xdr:spPr>
        <a:xfrm>
          <a:off x="1428115" y="144858105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218</xdr:row>
      <xdr:rowOff>0</xdr:rowOff>
    </xdr:from>
    <xdr:to>
      <xdr:col>2</xdr:col>
      <xdr:colOff>274320</xdr:colOff>
      <xdr:row>218</xdr:row>
      <xdr:rowOff>508635</xdr:rowOff>
    </xdr:to>
    <xdr:sp>
      <xdr:nvSpPr>
        <xdr:cNvPr id="1122" name="Image1" descr="报表底图"/>
        <xdr:cNvSpPr>
          <a:spLocks noChangeAspect="1" noChangeArrowheads="1"/>
        </xdr:cNvSpPr>
      </xdr:nvSpPr>
      <xdr:spPr>
        <a:xfrm>
          <a:off x="1428115" y="144858105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218</xdr:row>
      <xdr:rowOff>0</xdr:rowOff>
    </xdr:from>
    <xdr:to>
      <xdr:col>2</xdr:col>
      <xdr:colOff>274320</xdr:colOff>
      <xdr:row>218</xdr:row>
      <xdr:rowOff>508635</xdr:rowOff>
    </xdr:to>
    <xdr:sp>
      <xdr:nvSpPr>
        <xdr:cNvPr id="1123" name="Image1" descr="报表底图"/>
        <xdr:cNvSpPr>
          <a:spLocks noChangeAspect="1" noChangeArrowheads="1"/>
        </xdr:cNvSpPr>
      </xdr:nvSpPr>
      <xdr:spPr>
        <a:xfrm>
          <a:off x="1428115" y="144858105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218</xdr:row>
      <xdr:rowOff>0</xdr:rowOff>
    </xdr:from>
    <xdr:to>
      <xdr:col>2</xdr:col>
      <xdr:colOff>274320</xdr:colOff>
      <xdr:row>218</xdr:row>
      <xdr:rowOff>508635</xdr:rowOff>
    </xdr:to>
    <xdr:sp>
      <xdr:nvSpPr>
        <xdr:cNvPr id="1124" name="Image1" descr="报表底图"/>
        <xdr:cNvSpPr>
          <a:spLocks noChangeAspect="1" noChangeArrowheads="1"/>
        </xdr:cNvSpPr>
      </xdr:nvSpPr>
      <xdr:spPr>
        <a:xfrm>
          <a:off x="1428115" y="144858105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218</xdr:row>
      <xdr:rowOff>0</xdr:rowOff>
    </xdr:from>
    <xdr:to>
      <xdr:col>2</xdr:col>
      <xdr:colOff>274320</xdr:colOff>
      <xdr:row>218</xdr:row>
      <xdr:rowOff>508635</xdr:rowOff>
    </xdr:to>
    <xdr:sp>
      <xdr:nvSpPr>
        <xdr:cNvPr id="1125" name="Image1" descr="报表底图"/>
        <xdr:cNvSpPr>
          <a:spLocks noChangeAspect="1" noChangeArrowheads="1"/>
        </xdr:cNvSpPr>
      </xdr:nvSpPr>
      <xdr:spPr>
        <a:xfrm>
          <a:off x="1428115" y="144858105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218</xdr:row>
      <xdr:rowOff>0</xdr:rowOff>
    </xdr:from>
    <xdr:to>
      <xdr:col>2</xdr:col>
      <xdr:colOff>274320</xdr:colOff>
      <xdr:row>218</xdr:row>
      <xdr:rowOff>508635</xdr:rowOff>
    </xdr:to>
    <xdr:sp>
      <xdr:nvSpPr>
        <xdr:cNvPr id="1126" name="Image1" descr="报表底图"/>
        <xdr:cNvSpPr>
          <a:spLocks noChangeAspect="1" noChangeArrowheads="1"/>
        </xdr:cNvSpPr>
      </xdr:nvSpPr>
      <xdr:spPr>
        <a:xfrm>
          <a:off x="1428115" y="144858105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218</xdr:row>
      <xdr:rowOff>0</xdr:rowOff>
    </xdr:from>
    <xdr:to>
      <xdr:col>2</xdr:col>
      <xdr:colOff>274320</xdr:colOff>
      <xdr:row>218</xdr:row>
      <xdr:rowOff>508635</xdr:rowOff>
    </xdr:to>
    <xdr:sp>
      <xdr:nvSpPr>
        <xdr:cNvPr id="1127" name="Image1" descr="报表底图"/>
        <xdr:cNvSpPr>
          <a:spLocks noChangeAspect="1" noChangeArrowheads="1"/>
        </xdr:cNvSpPr>
      </xdr:nvSpPr>
      <xdr:spPr>
        <a:xfrm>
          <a:off x="1428115" y="144858105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218</xdr:row>
      <xdr:rowOff>0</xdr:rowOff>
    </xdr:from>
    <xdr:to>
      <xdr:col>2</xdr:col>
      <xdr:colOff>274320</xdr:colOff>
      <xdr:row>218</xdr:row>
      <xdr:rowOff>478155</xdr:rowOff>
    </xdr:to>
    <xdr:sp>
      <xdr:nvSpPr>
        <xdr:cNvPr id="1128" name="Image1" descr="报表底图"/>
        <xdr:cNvSpPr>
          <a:spLocks noChangeAspect="1" noChangeArrowheads="1"/>
        </xdr:cNvSpPr>
      </xdr:nvSpPr>
      <xdr:spPr>
        <a:xfrm>
          <a:off x="1428115" y="144858105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218</xdr:row>
      <xdr:rowOff>0</xdr:rowOff>
    </xdr:from>
    <xdr:to>
      <xdr:col>2</xdr:col>
      <xdr:colOff>274320</xdr:colOff>
      <xdr:row>218</xdr:row>
      <xdr:rowOff>478155</xdr:rowOff>
    </xdr:to>
    <xdr:sp>
      <xdr:nvSpPr>
        <xdr:cNvPr id="1129" name="Image1" descr="报表底图"/>
        <xdr:cNvSpPr>
          <a:spLocks noChangeAspect="1" noChangeArrowheads="1"/>
        </xdr:cNvSpPr>
      </xdr:nvSpPr>
      <xdr:spPr>
        <a:xfrm>
          <a:off x="1428115" y="144858105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218</xdr:row>
      <xdr:rowOff>0</xdr:rowOff>
    </xdr:from>
    <xdr:to>
      <xdr:col>2</xdr:col>
      <xdr:colOff>274320</xdr:colOff>
      <xdr:row>218</xdr:row>
      <xdr:rowOff>478155</xdr:rowOff>
    </xdr:to>
    <xdr:sp>
      <xdr:nvSpPr>
        <xdr:cNvPr id="1130" name="Image1" descr="报表底图"/>
        <xdr:cNvSpPr>
          <a:spLocks noChangeAspect="1" noChangeArrowheads="1"/>
        </xdr:cNvSpPr>
      </xdr:nvSpPr>
      <xdr:spPr>
        <a:xfrm>
          <a:off x="1428115" y="144858105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218</xdr:row>
      <xdr:rowOff>0</xdr:rowOff>
    </xdr:from>
    <xdr:to>
      <xdr:col>2</xdr:col>
      <xdr:colOff>274320</xdr:colOff>
      <xdr:row>218</xdr:row>
      <xdr:rowOff>478155</xdr:rowOff>
    </xdr:to>
    <xdr:sp>
      <xdr:nvSpPr>
        <xdr:cNvPr id="1131" name="Image1" descr="报表底图"/>
        <xdr:cNvSpPr>
          <a:spLocks noChangeAspect="1" noChangeArrowheads="1"/>
        </xdr:cNvSpPr>
      </xdr:nvSpPr>
      <xdr:spPr>
        <a:xfrm>
          <a:off x="1428115" y="144858105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218</xdr:row>
      <xdr:rowOff>0</xdr:rowOff>
    </xdr:from>
    <xdr:to>
      <xdr:col>2</xdr:col>
      <xdr:colOff>274320</xdr:colOff>
      <xdr:row>218</xdr:row>
      <xdr:rowOff>478155</xdr:rowOff>
    </xdr:to>
    <xdr:sp>
      <xdr:nvSpPr>
        <xdr:cNvPr id="1132" name="Image1" descr="报表底图"/>
        <xdr:cNvSpPr>
          <a:spLocks noChangeAspect="1" noChangeArrowheads="1"/>
        </xdr:cNvSpPr>
      </xdr:nvSpPr>
      <xdr:spPr>
        <a:xfrm>
          <a:off x="1428115" y="144858105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218</xdr:row>
      <xdr:rowOff>0</xdr:rowOff>
    </xdr:from>
    <xdr:to>
      <xdr:col>2</xdr:col>
      <xdr:colOff>274320</xdr:colOff>
      <xdr:row>218</xdr:row>
      <xdr:rowOff>478155</xdr:rowOff>
    </xdr:to>
    <xdr:sp>
      <xdr:nvSpPr>
        <xdr:cNvPr id="1133" name="Image1" descr="报表底图"/>
        <xdr:cNvSpPr>
          <a:spLocks noChangeAspect="1" noChangeArrowheads="1"/>
        </xdr:cNvSpPr>
      </xdr:nvSpPr>
      <xdr:spPr>
        <a:xfrm>
          <a:off x="1428115" y="144858105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218</xdr:row>
      <xdr:rowOff>0</xdr:rowOff>
    </xdr:from>
    <xdr:to>
      <xdr:col>2</xdr:col>
      <xdr:colOff>274320</xdr:colOff>
      <xdr:row>218</xdr:row>
      <xdr:rowOff>508635</xdr:rowOff>
    </xdr:to>
    <xdr:sp>
      <xdr:nvSpPr>
        <xdr:cNvPr id="1134" name="Image1" descr="报表底图"/>
        <xdr:cNvSpPr>
          <a:spLocks noChangeAspect="1" noChangeArrowheads="1"/>
        </xdr:cNvSpPr>
      </xdr:nvSpPr>
      <xdr:spPr>
        <a:xfrm>
          <a:off x="1428115" y="144858105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218</xdr:row>
      <xdr:rowOff>0</xdr:rowOff>
    </xdr:from>
    <xdr:to>
      <xdr:col>2</xdr:col>
      <xdr:colOff>274320</xdr:colOff>
      <xdr:row>218</xdr:row>
      <xdr:rowOff>508635</xdr:rowOff>
    </xdr:to>
    <xdr:sp>
      <xdr:nvSpPr>
        <xdr:cNvPr id="1135" name="Image1" descr="报表底图"/>
        <xdr:cNvSpPr>
          <a:spLocks noChangeAspect="1" noChangeArrowheads="1"/>
        </xdr:cNvSpPr>
      </xdr:nvSpPr>
      <xdr:spPr>
        <a:xfrm>
          <a:off x="1428115" y="144858105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218</xdr:row>
      <xdr:rowOff>0</xdr:rowOff>
    </xdr:from>
    <xdr:to>
      <xdr:col>2</xdr:col>
      <xdr:colOff>274320</xdr:colOff>
      <xdr:row>218</xdr:row>
      <xdr:rowOff>508635</xdr:rowOff>
    </xdr:to>
    <xdr:sp>
      <xdr:nvSpPr>
        <xdr:cNvPr id="1136" name="Image1" descr="报表底图"/>
        <xdr:cNvSpPr>
          <a:spLocks noChangeAspect="1" noChangeArrowheads="1"/>
        </xdr:cNvSpPr>
      </xdr:nvSpPr>
      <xdr:spPr>
        <a:xfrm>
          <a:off x="1428115" y="144858105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218</xdr:row>
      <xdr:rowOff>0</xdr:rowOff>
    </xdr:from>
    <xdr:to>
      <xdr:col>2</xdr:col>
      <xdr:colOff>274320</xdr:colOff>
      <xdr:row>218</xdr:row>
      <xdr:rowOff>508635</xdr:rowOff>
    </xdr:to>
    <xdr:sp>
      <xdr:nvSpPr>
        <xdr:cNvPr id="1137" name="Image1" descr="报表底图"/>
        <xdr:cNvSpPr>
          <a:spLocks noChangeAspect="1" noChangeArrowheads="1"/>
        </xdr:cNvSpPr>
      </xdr:nvSpPr>
      <xdr:spPr>
        <a:xfrm>
          <a:off x="1428115" y="144858105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218</xdr:row>
      <xdr:rowOff>0</xdr:rowOff>
    </xdr:from>
    <xdr:to>
      <xdr:col>2</xdr:col>
      <xdr:colOff>274320</xdr:colOff>
      <xdr:row>218</xdr:row>
      <xdr:rowOff>508635</xdr:rowOff>
    </xdr:to>
    <xdr:sp>
      <xdr:nvSpPr>
        <xdr:cNvPr id="1138" name="Image1" descr="报表底图"/>
        <xdr:cNvSpPr>
          <a:spLocks noChangeAspect="1" noChangeArrowheads="1"/>
        </xdr:cNvSpPr>
      </xdr:nvSpPr>
      <xdr:spPr>
        <a:xfrm>
          <a:off x="1428115" y="144858105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218</xdr:row>
      <xdr:rowOff>0</xdr:rowOff>
    </xdr:from>
    <xdr:to>
      <xdr:col>2</xdr:col>
      <xdr:colOff>274320</xdr:colOff>
      <xdr:row>218</xdr:row>
      <xdr:rowOff>508635</xdr:rowOff>
    </xdr:to>
    <xdr:sp>
      <xdr:nvSpPr>
        <xdr:cNvPr id="1139" name="Image1" descr="报表底图"/>
        <xdr:cNvSpPr>
          <a:spLocks noChangeAspect="1" noChangeArrowheads="1"/>
        </xdr:cNvSpPr>
      </xdr:nvSpPr>
      <xdr:spPr>
        <a:xfrm>
          <a:off x="1428115" y="144858105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218</xdr:row>
      <xdr:rowOff>0</xdr:rowOff>
    </xdr:from>
    <xdr:to>
      <xdr:col>2</xdr:col>
      <xdr:colOff>274320</xdr:colOff>
      <xdr:row>218</xdr:row>
      <xdr:rowOff>508635</xdr:rowOff>
    </xdr:to>
    <xdr:sp>
      <xdr:nvSpPr>
        <xdr:cNvPr id="1140" name="Image1" descr="报表底图"/>
        <xdr:cNvSpPr>
          <a:spLocks noChangeAspect="1" noChangeArrowheads="1"/>
        </xdr:cNvSpPr>
      </xdr:nvSpPr>
      <xdr:spPr>
        <a:xfrm>
          <a:off x="1428115" y="144858105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218</xdr:row>
      <xdr:rowOff>0</xdr:rowOff>
    </xdr:from>
    <xdr:to>
      <xdr:col>2</xdr:col>
      <xdr:colOff>274320</xdr:colOff>
      <xdr:row>218</xdr:row>
      <xdr:rowOff>478155</xdr:rowOff>
    </xdr:to>
    <xdr:sp>
      <xdr:nvSpPr>
        <xdr:cNvPr id="1141" name="Image1" descr="报表底图"/>
        <xdr:cNvSpPr>
          <a:spLocks noChangeAspect="1" noChangeArrowheads="1"/>
        </xdr:cNvSpPr>
      </xdr:nvSpPr>
      <xdr:spPr>
        <a:xfrm>
          <a:off x="1428115" y="144858105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218</xdr:row>
      <xdr:rowOff>0</xdr:rowOff>
    </xdr:from>
    <xdr:to>
      <xdr:col>2</xdr:col>
      <xdr:colOff>274320</xdr:colOff>
      <xdr:row>218</xdr:row>
      <xdr:rowOff>478155</xdr:rowOff>
    </xdr:to>
    <xdr:sp>
      <xdr:nvSpPr>
        <xdr:cNvPr id="1142" name="Image1" descr="报表底图"/>
        <xdr:cNvSpPr>
          <a:spLocks noChangeAspect="1" noChangeArrowheads="1"/>
        </xdr:cNvSpPr>
      </xdr:nvSpPr>
      <xdr:spPr>
        <a:xfrm>
          <a:off x="1428115" y="144858105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218</xdr:row>
      <xdr:rowOff>0</xdr:rowOff>
    </xdr:from>
    <xdr:to>
      <xdr:col>2</xdr:col>
      <xdr:colOff>274320</xdr:colOff>
      <xdr:row>218</xdr:row>
      <xdr:rowOff>478155</xdr:rowOff>
    </xdr:to>
    <xdr:sp>
      <xdr:nvSpPr>
        <xdr:cNvPr id="1143" name="Image1" descr="报表底图"/>
        <xdr:cNvSpPr>
          <a:spLocks noChangeAspect="1" noChangeArrowheads="1"/>
        </xdr:cNvSpPr>
      </xdr:nvSpPr>
      <xdr:spPr>
        <a:xfrm>
          <a:off x="1428115" y="144858105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218</xdr:row>
      <xdr:rowOff>0</xdr:rowOff>
    </xdr:from>
    <xdr:to>
      <xdr:col>2</xdr:col>
      <xdr:colOff>274320</xdr:colOff>
      <xdr:row>218</xdr:row>
      <xdr:rowOff>478155</xdr:rowOff>
    </xdr:to>
    <xdr:sp>
      <xdr:nvSpPr>
        <xdr:cNvPr id="1144" name="Image1" descr="报表底图"/>
        <xdr:cNvSpPr>
          <a:spLocks noChangeAspect="1" noChangeArrowheads="1"/>
        </xdr:cNvSpPr>
      </xdr:nvSpPr>
      <xdr:spPr>
        <a:xfrm>
          <a:off x="1428115" y="144858105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218</xdr:row>
      <xdr:rowOff>0</xdr:rowOff>
    </xdr:from>
    <xdr:to>
      <xdr:col>2</xdr:col>
      <xdr:colOff>274320</xdr:colOff>
      <xdr:row>218</xdr:row>
      <xdr:rowOff>478155</xdr:rowOff>
    </xdr:to>
    <xdr:sp>
      <xdr:nvSpPr>
        <xdr:cNvPr id="1145" name="Image1" descr="报表底图"/>
        <xdr:cNvSpPr>
          <a:spLocks noChangeAspect="1" noChangeArrowheads="1"/>
        </xdr:cNvSpPr>
      </xdr:nvSpPr>
      <xdr:spPr>
        <a:xfrm>
          <a:off x="1428115" y="144858105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219</xdr:row>
      <xdr:rowOff>0</xdr:rowOff>
    </xdr:from>
    <xdr:to>
      <xdr:col>2</xdr:col>
      <xdr:colOff>274320</xdr:colOff>
      <xdr:row>219</xdr:row>
      <xdr:rowOff>478155</xdr:rowOff>
    </xdr:to>
    <xdr:sp>
      <xdr:nvSpPr>
        <xdr:cNvPr id="1146" name="AutoShape 27" descr="报表底图"/>
        <xdr:cNvSpPr>
          <a:spLocks noChangeAspect="1" noChangeArrowheads="1"/>
        </xdr:cNvSpPr>
      </xdr:nvSpPr>
      <xdr:spPr>
        <a:xfrm>
          <a:off x="1428115" y="1455724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219</xdr:row>
      <xdr:rowOff>0</xdr:rowOff>
    </xdr:from>
    <xdr:to>
      <xdr:col>2</xdr:col>
      <xdr:colOff>274320</xdr:colOff>
      <xdr:row>219</xdr:row>
      <xdr:rowOff>508635</xdr:rowOff>
    </xdr:to>
    <xdr:sp>
      <xdr:nvSpPr>
        <xdr:cNvPr id="1147" name="AutoShape 28" descr="报表底图"/>
        <xdr:cNvSpPr>
          <a:spLocks noChangeAspect="1" noChangeArrowheads="1"/>
        </xdr:cNvSpPr>
      </xdr:nvSpPr>
      <xdr:spPr>
        <a:xfrm>
          <a:off x="1428115" y="1455724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219</xdr:row>
      <xdr:rowOff>0</xdr:rowOff>
    </xdr:from>
    <xdr:to>
      <xdr:col>2</xdr:col>
      <xdr:colOff>274320</xdr:colOff>
      <xdr:row>219</xdr:row>
      <xdr:rowOff>508635</xdr:rowOff>
    </xdr:to>
    <xdr:sp>
      <xdr:nvSpPr>
        <xdr:cNvPr id="1148" name="AutoShape 29" descr="报表底图"/>
        <xdr:cNvSpPr>
          <a:spLocks noChangeAspect="1" noChangeArrowheads="1"/>
        </xdr:cNvSpPr>
      </xdr:nvSpPr>
      <xdr:spPr>
        <a:xfrm>
          <a:off x="1428115" y="1455724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219</xdr:row>
      <xdr:rowOff>0</xdr:rowOff>
    </xdr:from>
    <xdr:to>
      <xdr:col>2</xdr:col>
      <xdr:colOff>274320</xdr:colOff>
      <xdr:row>219</xdr:row>
      <xdr:rowOff>508635</xdr:rowOff>
    </xdr:to>
    <xdr:sp>
      <xdr:nvSpPr>
        <xdr:cNvPr id="1149" name="AutoShape 30" descr="报表底图"/>
        <xdr:cNvSpPr>
          <a:spLocks noChangeAspect="1" noChangeArrowheads="1"/>
        </xdr:cNvSpPr>
      </xdr:nvSpPr>
      <xdr:spPr>
        <a:xfrm>
          <a:off x="1428115" y="1455724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219</xdr:row>
      <xdr:rowOff>0</xdr:rowOff>
    </xdr:from>
    <xdr:to>
      <xdr:col>2</xdr:col>
      <xdr:colOff>274320</xdr:colOff>
      <xdr:row>219</xdr:row>
      <xdr:rowOff>508635</xdr:rowOff>
    </xdr:to>
    <xdr:sp>
      <xdr:nvSpPr>
        <xdr:cNvPr id="1150" name="AutoShape 31" descr="报表底图"/>
        <xdr:cNvSpPr>
          <a:spLocks noChangeAspect="1" noChangeArrowheads="1"/>
        </xdr:cNvSpPr>
      </xdr:nvSpPr>
      <xdr:spPr>
        <a:xfrm>
          <a:off x="1428115" y="1455724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219</xdr:row>
      <xdr:rowOff>0</xdr:rowOff>
    </xdr:from>
    <xdr:to>
      <xdr:col>2</xdr:col>
      <xdr:colOff>274320</xdr:colOff>
      <xdr:row>219</xdr:row>
      <xdr:rowOff>508635</xdr:rowOff>
    </xdr:to>
    <xdr:sp>
      <xdr:nvSpPr>
        <xdr:cNvPr id="1151" name="AutoShape 32" descr="报表底图"/>
        <xdr:cNvSpPr>
          <a:spLocks noChangeAspect="1" noChangeArrowheads="1"/>
        </xdr:cNvSpPr>
      </xdr:nvSpPr>
      <xdr:spPr>
        <a:xfrm>
          <a:off x="1428115" y="1455724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219</xdr:row>
      <xdr:rowOff>0</xdr:rowOff>
    </xdr:from>
    <xdr:to>
      <xdr:col>2</xdr:col>
      <xdr:colOff>274320</xdr:colOff>
      <xdr:row>219</xdr:row>
      <xdr:rowOff>508635</xdr:rowOff>
    </xdr:to>
    <xdr:sp>
      <xdr:nvSpPr>
        <xdr:cNvPr id="1152" name="AutoShape 33" descr="报表底图"/>
        <xdr:cNvSpPr>
          <a:spLocks noChangeAspect="1" noChangeArrowheads="1"/>
        </xdr:cNvSpPr>
      </xdr:nvSpPr>
      <xdr:spPr>
        <a:xfrm>
          <a:off x="1428115" y="1455724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219</xdr:row>
      <xdr:rowOff>0</xdr:rowOff>
    </xdr:from>
    <xdr:to>
      <xdr:col>2</xdr:col>
      <xdr:colOff>274320</xdr:colOff>
      <xdr:row>219</xdr:row>
      <xdr:rowOff>508635</xdr:rowOff>
    </xdr:to>
    <xdr:sp>
      <xdr:nvSpPr>
        <xdr:cNvPr id="1153" name="AutoShape 34" descr="报表底图"/>
        <xdr:cNvSpPr>
          <a:spLocks noChangeAspect="1" noChangeArrowheads="1"/>
        </xdr:cNvSpPr>
      </xdr:nvSpPr>
      <xdr:spPr>
        <a:xfrm>
          <a:off x="1428115" y="1455724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219</xdr:row>
      <xdr:rowOff>0</xdr:rowOff>
    </xdr:from>
    <xdr:to>
      <xdr:col>2</xdr:col>
      <xdr:colOff>274320</xdr:colOff>
      <xdr:row>219</xdr:row>
      <xdr:rowOff>478155</xdr:rowOff>
    </xdr:to>
    <xdr:sp>
      <xdr:nvSpPr>
        <xdr:cNvPr id="1154" name="AutoShape 35" descr="报表底图"/>
        <xdr:cNvSpPr>
          <a:spLocks noChangeAspect="1" noChangeArrowheads="1"/>
        </xdr:cNvSpPr>
      </xdr:nvSpPr>
      <xdr:spPr>
        <a:xfrm>
          <a:off x="1428115" y="1455724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219</xdr:row>
      <xdr:rowOff>0</xdr:rowOff>
    </xdr:from>
    <xdr:to>
      <xdr:col>2</xdr:col>
      <xdr:colOff>274320</xdr:colOff>
      <xdr:row>219</xdr:row>
      <xdr:rowOff>478155</xdr:rowOff>
    </xdr:to>
    <xdr:sp>
      <xdr:nvSpPr>
        <xdr:cNvPr id="1155" name="AutoShape 36" descr="报表底图"/>
        <xdr:cNvSpPr>
          <a:spLocks noChangeAspect="1" noChangeArrowheads="1"/>
        </xdr:cNvSpPr>
      </xdr:nvSpPr>
      <xdr:spPr>
        <a:xfrm>
          <a:off x="1428115" y="1455724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219</xdr:row>
      <xdr:rowOff>0</xdr:rowOff>
    </xdr:from>
    <xdr:to>
      <xdr:col>2</xdr:col>
      <xdr:colOff>274320</xdr:colOff>
      <xdr:row>219</xdr:row>
      <xdr:rowOff>478155</xdr:rowOff>
    </xdr:to>
    <xdr:sp>
      <xdr:nvSpPr>
        <xdr:cNvPr id="1156" name="AutoShape 37" descr="报表底图"/>
        <xdr:cNvSpPr>
          <a:spLocks noChangeAspect="1" noChangeArrowheads="1"/>
        </xdr:cNvSpPr>
      </xdr:nvSpPr>
      <xdr:spPr>
        <a:xfrm>
          <a:off x="1428115" y="1455724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219</xdr:row>
      <xdr:rowOff>0</xdr:rowOff>
    </xdr:from>
    <xdr:to>
      <xdr:col>2</xdr:col>
      <xdr:colOff>274320</xdr:colOff>
      <xdr:row>219</xdr:row>
      <xdr:rowOff>478155</xdr:rowOff>
    </xdr:to>
    <xdr:sp>
      <xdr:nvSpPr>
        <xdr:cNvPr id="1157" name="AutoShape 38" descr="报表底图"/>
        <xdr:cNvSpPr>
          <a:spLocks noChangeAspect="1" noChangeArrowheads="1"/>
        </xdr:cNvSpPr>
      </xdr:nvSpPr>
      <xdr:spPr>
        <a:xfrm>
          <a:off x="1428115" y="1455724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219</xdr:row>
      <xdr:rowOff>0</xdr:rowOff>
    </xdr:from>
    <xdr:to>
      <xdr:col>2</xdr:col>
      <xdr:colOff>274320</xdr:colOff>
      <xdr:row>219</xdr:row>
      <xdr:rowOff>478155</xdr:rowOff>
    </xdr:to>
    <xdr:sp>
      <xdr:nvSpPr>
        <xdr:cNvPr id="1158" name="AutoShape 39" descr="报表底图"/>
        <xdr:cNvSpPr>
          <a:spLocks noChangeAspect="1" noChangeArrowheads="1"/>
        </xdr:cNvSpPr>
      </xdr:nvSpPr>
      <xdr:spPr>
        <a:xfrm>
          <a:off x="1428115" y="1455724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219</xdr:row>
      <xdr:rowOff>0</xdr:rowOff>
    </xdr:from>
    <xdr:to>
      <xdr:col>2</xdr:col>
      <xdr:colOff>274320</xdr:colOff>
      <xdr:row>219</xdr:row>
      <xdr:rowOff>478155</xdr:rowOff>
    </xdr:to>
    <xdr:sp>
      <xdr:nvSpPr>
        <xdr:cNvPr id="1159" name="AutoShape 40" descr="报表底图"/>
        <xdr:cNvSpPr>
          <a:spLocks noChangeAspect="1" noChangeArrowheads="1"/>
        </xdr:cNvSpPr>
      </xdr:nvSpPr>
      <xdr:spPr>
        <a:xfrm>
          <a:off x="1428115" y="1455724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219</xdr:row>
      <xdr:rowOff>0</xdr:rowOff>
    </xdr:from>
    <xdr:to>
      <xdr:col>2</xdr:col>
      <xdr:colOff>274320</xdr:colOff>
      <xdr:row>219</xdr:row>
      <xdr:rowOff>508635</xdr:rowOff>
    </xdr:to>
    <xdr:sp>
      <xdr:nvSpPr>
        <xdr:cNvPr id="1160" name="AutoShape 41" descr="报表底图"/>
        <xdr:cNvSpPr>
          <a:spLocks noChangeAspect="1" noChangeArrowheads="1"/>
        </xdr:cNvSpPr>
      </xdr:nvSpPr>
      <xdr:spPr>
        <a:xfrm>
          <a:off x="1428115" y="1455724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219</xdr:row>
      <xdr:rowOff>0</xdr:rowOff>
    </xdr:from>
    <xdr:to>
      <xdr:col>2</xdr:col>
      <xdr:colOff>274320</xdr:colOff>
      <xdr:row>219</xdr:row>
      <xdr:rowOff>508635</xdr:rowOff>
    </xdr:to>
    <xdr:sp>
      <xdr:nvSpPr>
        <xdr:cNvPr id="1161" name="AutoShape 42" descr="报表底图"/>
        <xdr:cNvSpPr>
          <a:spLocks noChangeAspect="1" noChangeArrowheads="1"/>
        </xdr:cNvSpPr>
      </xdr:nvSpPr>
      <xdr:spPr>
        <a:xfrm>
          <a:off x="1428115" y="1455724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219</xdr:row>
      <xdr:rowOff>0</xdr:rowOff>
    </xdr:from>
    <xdr:to>
      <xdr:col>2</xdr:col>
      <xdr:colOff>274320</xdr:colOff>
      <xdr:row>219</xdr:row>
      <xdr:rowOff>508635</xdr:rowOff>
    </xdr:to>
    <xdr:sp>
      <xdr:nvSpPr>
        <xdr:cNvPr id="1162" name="AutoShape 43" descr="报表底图"/>
        <xdr:cNvSpPr>
          <a:spLocks noChangeAspect="1" noChangeArrowheads="1"/>
        </xdr:cNvSpPr>
      </xdr:nvSpPr>
      <xdr:spPr>
        <a:xfrm>
          <a:off x="1428115" y="1455724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219</xdr:row>
      <xdr:rowOff>0</xdr:rowOff>
    </xdr:from>
    <xdr:to>
      <xdr:col>2</xdr:col>
      <xdr:colOff>274320</xdr:colOff>
      <xdr:row>219</xdr:row>
      <xdr:rowOff>508635</xdr:rowOff>
    </xdr:to>
    <xdr:sp>
      <xdr:nvSpPr>
        <xdr:cNvPr id="1163" name="AutoShape 44" descr="报表底图"/>
        <xdr:cNvSpPr>
          <a:spLocks noChangeAspect="1" noChangeArrowheads="1"/>
        </xdr:cNvSpPr>
      </xdr:nvSpPr>
      <xdr:spPr>
        <a:xfrm>
          <a:off x="1428115" y="1455724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219</xdr:row>
      <xdr:rowOff>0</xdr:rowOff>
    </xdr:from>
    <xdr:to>
      <xdr:col>2</xdr:col>
      <xdr:colOff>274320</xdr:colOff>
      <xdr:row>219</xdr:row>
      <xdr:rowOff>508635</xdr:rowOff>
    </xdr:to>
    <xdr:sp>
      <xdr:nvSpPr>
        <xdr:cNvPr id="1164" name="AutoShape 45" descr="报表底图"/>
        <xdr:cNvSpPr>
          <a:spLocks noChangeAspect="1" noChangeArrowheads="1"/>
        </xdr:cNvSpPr>
      </xdr:nvSpPr>
      <xdr:spPr>
        <a:xfrm>
          <a:off x="1428115" y="1455724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219</xdr:row>
      <xdr:rowOff>0</xdr:rowOff>
    </xdr:from>
    <xdr:to>
      <xdr:col>2</xdr:col>
      <xdr:colOff>274320</xdr:colOff>
      <xdr:row>219</xdr:row>
      <xdr:rowOff>508635</xdr:rowOff>
    </xdr:to>
    <xdr:sp>
      <xdr:nvSpPr>
        <xdr:cNvPr id="1165" name="AutoShape 46" descr="报表底图"/>
        <xdr:cNvSpPr>
          <a:spLocks noChangeAspect="1" noChangeArrowheads="1"/>
        </xdr:cNvSpPr>
      </xdr:nvSpPr>
      <xdr:spPr>
        <a:xfrm>
          <a:off x="1428115" y="1455724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219</xdr:row>
      <xdr:rowOff>0</xdr:rowOff>
    </xdr:from>
    <xdr:to>
      <xdr:col>2</xdr:col>
      <xdr:colOff>274320</xdr:colOff>
      <xdr:row>219</xdr:row>
      <xdr:rowOff>508635</xdr:rowOff>
    </xdr:to>
    <xdr:sp>
      <xdr:nvSpPr>
        <xdr:cNvPr id="1166" name="AutoShape 47" descr="报表底图"/>
        <xdr:cNvSpPr>
          <a:spLocks noChangeAspect="1" noChangeArrowheads="1"/>
        </xdr:cNvSpPr>
      </xdr:nvSpPr>
      <xdr:spPr>
        <a:xfrm>
          <a:off x="1428115" y="1455724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219</xdr:row>
      <xdr:rowOff>0</xdr:rowOff>
    </xdr:from>
    <xdr:to>
      <xdr:col>2</xdr:col>
      <xdr:colOff>274320</xdr:colOff>
      <xdr:row>219</xdr:row>
      <xdr:rowOff>478155</xdr:rowOff>
    </xdr:to>
    <xdr:sp>
      <xdr:nvSpPr>
        <xdr:cNvPr id="1167" name="AutoShape 48" descr="报表底图"/>
        <xdr:cNvSpPr>
          <a:spLocks noChangeAspect="1" noChangeArrowheads="1"/>
        </xdr:cNvSpPr>
      </xdr:nvSpPr>
      <xdr:spPr>
        <a:xfrm>
          <a:off x="1428115" y="1455724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219</xdr:row>
      <xdr:rowOff>0</xdr:rowOff>
    </xdr:from>
    <xdr:to>
      <xdr:col>2</xdr:col>
      <xdr:colOff>274320</xdr:colOff>
      <xdr:row>219</xdr:row>
      <xdr:rowOff>478155</xdr:rowOff>
    </xdr:to>
    <xdr:sp>
      <xdr:nvSpPr>
        <xdr:cNvPr id="1168" name="AutoShape 49" descr="报表底图"/>
        <xdr:cNvSpPr>
          <a:spLocks noChangeAspect="1" noChangeArrowheads="1"/>
        </xdr:cNvSpPr>
      </xdr:nvSpPr>
      <xdr:spPr>
        <a:xfrm>
          <a:off x="1428115" y="1455724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219</xdr:row>
      <xdr:rowOff>0</xdr:rowOff>
    </xdr:from>
    <xdr:to>
      <xdr:col>2</xdr:col>
      <xdr:colOff>274320</xdr:colOff>
      <xdr:row>219</xdr:row>
      <xdr:rowOff>478155</xdr:rowOff>
    </xdr:to>
    <xdr:sp>
      <xdr:nvSpPr>
        <xdr:cNvPr id="1169" name="AutoShape 50" descr="报表底图"/>
        <xdr:cNvSpPr>
          <a:spLocks noChangeAspect="1" noChangeArrowheads="1"/>
        </xdr:cNvSpPr>
      </xdr:nvSpPr>
      <xdr:spPr>
        <a:xfrm>
          <a:off x="1428115" y="1455724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219</xdr:row>
      <xdr:rowOff>0</xdr:rowOff>
    </xdr:from>
    <xdr:to>
      <xdr:col>2</xdr:col>
      <xdr:colOff>274320</xdr:colOff>
      <xdr:row>219</xdr:row>
      <xdr:rowOff>478155</xdr:rowOff>
    </xdr:to>
    <xdr:sp>
      <xdr:nvSpPr>
        <xdr:cNvPr id="1170" name="AutoShape 51" descr="报表底图"/>
        <xdr:cNvSpPr>
          <a:spLocks noChangeAspect="1" noChangeArrowheads="1"/>
        </xdr:cNvSpPr>
      </xdr:nvSpPr>
      <xdr:spPr>
        <a:xfrm>
          <a:off x="1428115" y="1455724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219</xdr:row>
      <xdr:rowOff>0</xdr:rowOff>
    </xdr:from>
    <xdr:to>
      <xdr:col>2</xdr:col>
      <xdr:colOff>274320</xdr:colOff>
      <xdr:row>219</xdr:row>
      <xdr:rowOff>478155</xdr:rowOff>
    </xdr:to>
    <xdr:sp>
      <xdr:nvSpPr>
        <xdr:cNvPr id="1171" name="AutoShape 52" descr="报表底图"/>
        <xdr:cNvSpPr>
          <a:spLocks noChangeAspect="1" noChangeArrowheads="1"/>
        </xdr:cNvSpPr>
      </xdr:nvSpPr>
      <xdr:spPr>
        <a:xfrm>
          <a:off x="1428115" y="1455724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219</xdr:row>
      <xdr:rowOff>0</xdr:rowOff>
    </xdr:from>
    <xdr:to>
      <xdr:col>2</xdr:col>
      <xdr:colOff>274320</xdr:colOff>
      <xdr:row>219</xdr:row>
      <xdr:rowOff>478155</xdr:rowOff>
    </xdr:to>
    <xdr:sp>
      <xdr:nvSpPr>
        <xdr:cNvPr id="1172" name="Image1" descr="报表底图"/>
        <xdr:cNvSpPr>
          <a:spLocks noChangeAspect="1" noChangeArrowheads="1"/>
        </xdr:cNvSpPr>
      </xdr:nvSpPr>
      <xdr:spPr>
        <a:xfrm>
          <a:off x="1428115" y="1455724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219</xdr:row>
      <xdr:rowOff>0</xdr:rowOff>
    </xdr:from>
    <xdr:to>
      <xdr:col>2</xdr:col>
      <xdr:colOff>274320</xdr:colOff>
      <xdr:row>219</xdr:row>
      <xdr:rowOff>508635</xdr:rowOff>
    </xdr:to>
    <xdr:sp>
      <xdr:nvSpPr>
        <xdr:cNvPr id="1173" name="Image1" descr="报表底图"/>
        <xdr:cNvSpPr>
          <a:spLocks noChangeAspect="1" noChangeArrowheads="1"/>
        </xdr:cNvSpPr>
      </xdr:nvSpPr>
      <xdr:spPr>
        <a:xfrm>
          <a:off x="1428115" y="1455724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219</xdr:row>
      <xdr:rowOff>0</xdr:rowOff>
    </xdr:from>
    <xdr:to>
      <xdr:col>2</xdr:col>
      <xdr:colOff>274320</xdr:colOff>
      <xdr:row>219</xdr:row>
      <xdr:rowOff>508635</xdr:rowOff>
    </xdr:to>
    <xdr:sp>
      <xdr:nvSpPr>
        <xdr:cNvPr id="1174" name="Image1" descr="报表底图"/>
        <xdr:cNvSpPr>
          <a:spLocks noChangeAspect="1" noChangeArrowheads="1"/>
        </xdr:cNvSpPr>
      </xdr:nvSpPr>
      <xdr:spPr>
        <a:xfrm>
          <a:off x="1428115" y="1455724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219</xdr:row>
      <xdr:rowOff>0</xdr:rowOff>
    </xdr:from>
    <xdr:to>
      <xdr:col>2</xdr:col>
      <xdr:colOff>274320</xdr:colOff>
      <xdr:row>219</xdr:row>
      <xdr:rowOff>508635</xdr:rowOff>
    </xdr:to>
    <xdr:sp>
      <xdr:nvSpPr>
        <xdr:cNvPr id="1175" name="Image1" descr="报表底图"/>
        <xdr:cNvSpPr>
          <a:spLocks noChangeAspect="1" noChangeArrowheads="1"/>
        </xdr:cNvSpPr>
      </xdr:nvSpPr>
      <xdr:spPr>
        <a:xfrm>
          <a:off x="1428115" y="1455724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219</xdr:row>
      <xdr:rowOff>0</xdr:rowOff>
    </xdr:from>
    <xdr:to>
      <xdr:col>2</xdr:col>
      <xdr:colOff>274320</xdr:colOff>
      <xdr:row>219</xdr:row>
      <xdr:rowOff>508635</xdr:rowOff>
    </xdr:to>
    <xdr:sp>
      <xdr:nvSpPr>
        <xdr:cNvPr id="1176" name="Image1" descr="报表底图"/>
        <xdr:cNvSpPr>
          <a:spLocks noChangeAspect="1" noChangeArrowheads="1"/>
        </xdr:cNvSpPr>
      </xdr:nvSpPr>
      <xdr:spPr>
        <a:xfrm>
          <a:off x="1428115" y="1455724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219</xdr:row>
      <xdr:rowOff>0</xdr:rowOff>
    </xdr:from>
    <xdr:to>
      <xdr:col>2</xdr:col>
      <xdr:colOff>274320</xdr:colOff>
      <xdr:row>219</xdr:row>
      <xdr:rowOff>508635</xdr:rowOff>
    </xdr:to>
    <xdr:sp>
      <xdr:nvSpPr>
        <xdr:cNvPr id="1177" name="Image1" descr="报表底图"/>
        <xdr:cNvSpPr>
          <a:spLocks noChangeAspect="1" noChangeArrowheads="1"/>
        </xdr:cNvSpPr>
      </xdr:nvSpPr>
      <xdr:spPr>
        <a:xfrm>
          <a:off x="1428115" y="1455724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219</xdr:row>
      <xdr:rowOff>0</xdr:rowOff>
    </xdr:from>
    <xdr:to>
      <xdr:col>2</xdr:col>
      <xdr:colOff>274320</xdr:colOff>
      <xdr:row>219</xdr:row>
      <xdr:rowOff>508635</xdr:rowOff>
    </xdr:to>
    <xdr:sp>
      <xdr:nvSpPr>
        <xdr:cNvPr id="1178" name="Image1" descr="报表底图"/>
        <xdr:cNvSpPr>
          <a:spLocks noChangeAspect="1" noChangeArrowheads="1"/>
        </xdr:cNvSpPr>
      </xdr:nvSpPr>
      <xdr:spPr>
        <a:xfrm>
          <a:off x="1428115" y="1455724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219</xdr:row>
      <xdr:rowOff>0</xdr:rowOff>
    </xdr:from>
    <xdr:to>
      <xdr:col>2</xdr:col>
      <xdr:colOff>274320</xdr:colOff>
      <xdr:row>219</xdr:row>
      <xdr:rowOff>508635</xdr:rowOff>
    </xdr:to>
    <xdr:sp>
      <xdr:nvSpPr>
        <xdr:cNvPr id="1179" name="Image1" descr="报表底图"/>
        <xdr:cNvSpPr>
          <a:spLocks noChangeAspect="1" noChangeArrowheads="1"/>
        </xdr:cNvSpPr>
      </xdr:nvSpPr>
      <xdr:spPr>
        <a:xfrm>
          <a:off x="1428115" y="1455724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219</xdr:row>
      <xdr:rowOff>0</xdr:rowOff>
    </xdr:from>
    <xdr:to>
      <xdr:col>2</xdr:col>
      <xdr:colOff>274320</xdr:colOff>
      <xdr:row>219</xdr:row>
      <xdr:rowOff>478155</xdr:rowOff>
    </xdr:to>
    <xdr:sp>
      <xdr:nvSpPr>
        <xdr:cNvPr id="1180" name="Image1" descr="报表底图"/>
        <xdr:cNvSpPr>
          <a:spLocks noChangeAspect="1" noChangeArrowheads="1"/>
        </xdr:cNvSpPr>
      </xdr:nvSpPr>
      <xdr:spPr>
        <a:xfrm>
          <a:off x="1428115" y="1455724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219</xdr:row>
      <xdr:rowOff>0</xdr:rowOff>
    </xdr:from>
    <xdr:to>
      <xdr:col>2</xdr:col>
      <xdr:colOff>274320</xdr:colOff>
      <xdr:row>219</xdr:row>
      <xdr:rowOff>478155</xdr:rowOff>
    </xdr:to>
    <xdr:sp>
      <xdr:nvSpPr>
        <xdr:cNvPr id="1181" name="Image1" descr="报表底图"/>
        <xdr:cNvSpPr>
          <a:spLocks noChangeAspect="1" noChangeArrowheads="1"/>
        </xdr:cNvSpPr>
      </xdr:nvSpPr>
      <xdr:spPr>
        <a:xfrm>
          <a:off x="1428115" y="1455724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219</xdr:row>
      <xdr:rowOff>0</xdr:rowOff>
    </xdr:from>
    <xdr:to>
      <xdr:col>2</xdr:col>
      <xdr:colOff>274320</xdr:colOff>
      <xdr:row>219</xdr:row>
      <xdr:rowOff>478155</xdr:rowOff>
    </xdr:to>
    <xdr:sp>
      <xdr:nvSpPr>
        <xdr:cNvPr id="1182" name="Image1" descr="报表底图"/>
        <xdr:cNvSpPr>
          <a:spLocks noChangeAspect="1" noChangeArrowheads="1"/>
        </xdr:cNvSpPr>
      </xdr:nvSpPr>
      <xdr:spPr>
        <a:xfrm>
          <a:off x="1428115" y="1455724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219</xdr:row>
      <xdr:rowOff>0</xdr:rowOff>
    </xdr:from>
    <xdr:to>
      <xdr:col>2</xdr:col>
      <xdr:colOff>274320</xdr:colOff>
      <xdr:row>219</xdr:row>
      <xdr:rowOff>478155</xdr:rowOff>
    </xdr:to>
    <xdr:sp>
      <xdr:nvSpPr>
        <xdr:cNvPr id="1183" name="Image1" descr="报表底图"/>
        <xdr:cNvSpPr>
          <a:spLocks noChangeAspect="1" noChangeArrowheads="1"/>
        </xdr:cNvSpPr>
      </xdr:nvSpPr>
      <xdr:spPr>
        <a:xfrm>
          <a:off x="1428115" y="1455724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219</xdr:row>
      <xdr:rowOff>0</xdr:rowOff>
    </xdr:from>
    <xdr:to>
      <xdr:col>2</xdr:col>
      <xdr:colOff>274320</xdr:colOff>
      <xdr:row>219</xdr:row>
      <xdr:rowOff>478155</xdr:rowOff>
    </xdr:to>
    <xdr:sp>
      <xdr:nvSpPr>
        <xdr:cNvPr id="1184" name="Image1" descr="报表底图"/>
        <xdr:cNvSpPr>
          <a:spLocks noChangeAspect="1" noChangeArrowheads="1"/>
        </xdr:cNvSpPr>
      </xdr:nvSpPr>
      <xdr:spPr>
        <a:xfrm>
          <a:off x="1428115" y="1455724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219</xdr:row>
      <xdr:rowOff>0</xdr:rowOff>
    </xdr:from>
    <xdr:to>
      <xdr:col>2</xdr:col>
      <xdr:colOff>274320</xdr:colOff>
      <xdr:row>219</xdr:row>
      <xdr:rowOff>478155</xdr:rowOff>
    </xdr:to>
    <xdr:sp>
      <xdr:nvSpPr>
        <xdr:cNvPr id="1185" name="Image1" descr="报表底图"/>
        <xdr:cNvSpPr>
          <a:spLocks noChangeAspect="1" noChangeArrowheads="1"/>
        </xdr:cNvSpPr>
      </xdr:nvSpPr>
      <xdr:spPr>
        <a:xfrm>
          <a:off x="1428115" y="1455724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219</xdr:row>
      <xdr:rowOff>0</xdr:rowOff>
    </xdr:from>
    <xdr:to>
      <xdr:col>2</xdr:col>
      <xdr:colOff>274320</xdr:colOff>
      <xdr:row>219</xdr:row>
      <xdr:rowOff>508635</xdr:rowOff>
    </xdr:to>
    <xdr:sp>
      <xdr:nvSpPr>
        <xdr:cNvPr id="1186" name="Image1" descr="报表底图"/>
        <xdr:cNvSpPr>
          <a:spLocks noChangeAspect="1" noChangeArrowheads="1"/>
        </xdr:cNvSpPr>
      </xdr:nvSpPr>
      <xdr:spPr>
        <a:xfrm>
          <a:off x="1428115" y="1455724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219</xdr:row>
      <xdr:rowOff>0</xdr:rowOff>
    </xdr:from>
    <xdr:to>
      <xdr:col>2</xdr:col>
      <xdr:colOff>274320</xdr:colOff>
      <xdr:row>219</xdr:row>
      <xdr:rowOff>508635</xdr:rowOff>
    </xdr:to>
    <xdr:sp>
      <xdr:nvSpPr>
        <xdr:cNvPr id="1187" name="Image1" descr="报表底图"/>
        <xdr:cNvSpPr>
          <a:spLocks noChangeAspect="1" noChangeArrowheads="1"/>
        </xdr:cNvSpPr>
      </xdr:nvSpPr>
      <xdr:spPr>
        <a:xfrm>
          <a:off x="1428115" y="1455724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219</xdr:row>
      <xdr:rowOff>0</xdr:rowOff>
    </xdr:from>
    <xdr:to>
      <xdr:col>2</xdr:col>
      <xdr:colOff>274320</xdr:colOff>
      <xdr:row>219</xdr:row>
      <xdr:rowOff>508635</xdr:rowOff>
    </xdr:to>
    <xdr:sp>
      <xdr:nvSpPr>
        <xdr:cNvPr id="1188" name="Image1" descr="报表底图"/>
        <xdr:cNvSpPr>
          <a:spLocks noChangeAspect="1" noChangeArrowheads="1"/>
        </xdr:cNvSpPr>
      </xdr:nvSpPr>
      <xdr:spPr>
        <a:xfrm>
          <a:off x="1428115" y="1455724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219</xdr:row>
      <xdr:rowOff>0</xdr:rowOff>
    </xdr:from>
    <xdr:to>
      <xdr:col>2</xdr:col>
      <xdr:colOff>274320</xdr:colOff>
      <xdr:row>219</xdr:row>
      <xdr:rowOff>508635</xdr:rowOff>
    </xdr:to>
    <xdr:sp>
      <xdr:nvSpPr>
        <xdr:cNvPr id="1189" name="Image1" descr="报表底图"/>
        <xdr:cNvSpPr>
          <a:spLocks noChangeAspect="1" noChangeArrowheads="1"/>
        </xdr:cNvSpPr>
      </xdr:nvSpPr>
      <xdr:spPr>
        <a:xfrm>
          <a:off x="1428115" y="1455724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219</xdr:row>
      <xdr:rowOff>0</xdr:rowOff>
    </xdr:from>
    <xdr:to>
      <xdr:col>2</xdr:col>
      <xdr:colOff>274320</xdr:colOff>
      <xdr:row>219</xdr:row>
      <xdr:rowOff>508635</xdr:rowOff>
    </xdr:to>
    <xdr:sp>
      <xdr:nvSpPr>
        <xdr:cNvPr id="1190" name="Image1" descr="报表底图"/>
        <xdr:cNvSpPr>
          <a:spLocks noChangeAspect="1" noChangeArrowheads="1"/>
        </xdr:cNvSpPr>
      </xdr:nvSpPr>
      <xdr:spPr>
        <a:xfrm>
          <a:off x="1428115" y="1455724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219</xdr:row>
      <xdr:rowOff>0</xdr:rowOff>
    </xdr:from>
    <xdr:to>
      <xdr:col>2</xdr:col>
      <xdr:colOff>274320</xdr:colOff>
      <xdr:row>219</xdr:row>
      <xdr:rowOff>508635</xdr:rowOff>
    </xdr:to>
    <xdr:sp>
      <xdr:nvSpPr>
        <xdr:cNvPr id="1191" name="Image1" descr="报表底图"/>
        <xdr:cNvSpPr>
          <a:spLocks noChangeAspect="1" noChangeArrowheads="1"/>
        </xdr:cNvSpPr>
      </xdr:nvSpPr>
      <xdr:spPr>
        <a:xfrm>
          <a:off x="1428115" y="1455724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219</xdr:row>
      <xdr:rowOff>0</xdr:rowOff>
    </xdr:from>
    <xdr:to>
      <xdr:col>2</xdr:col>
      <xdr:colOff>274320</xdr:colOff>
      <xdr:row>219</xdr:row>
      <xdr:rowOff>508635</xdr:rowOff>
    </xdr:to>
    <xdr:sp>
      <xdr:nvSpPr>
        <xdr:cNvPr id="1192" name="Image1" descr="报表底图"/>
        <xdr:cNvSpPr>
          <a:spLocks noChangeAspect="1" noChangeArrowheads="1"/>
        </xdr:cNvSpPr>
      </xdr:nvSpPr>
      <xdr:spPr>
        <a:xfrm>
          <a:off x="1428115" y="1455724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219</xdr:row>
      <xdr:rowOff>0</xdr:rowOff>
    </xdr:from>
    <xdr:to>
      <xdr:col>2</xdr:col>
      <xdr:colOff>274320</xdr:colOff>
      <xdr:row>219</xdr:row>
      <xdr:rowOff>478155</xdr:rowOff>
    </xdr:to>
    <xdr:sp>
      <xdr:nvSpPr>
        <xdr:cNvPr id="1193" name="Image1" descr="报表底图"/>
        <xdr:cNvSpPr>
          <a:spLocks noChangeAspect="1" noChangeArrowheads="1"/>
        </xdr:cNvSpPr>
      </xdr:nvSpPr>
      <xdr:spPr>
        <a:xfrm>
          <a:off x="1428115" y="1455724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219</xdr:row>
      <xdr:rowOff>0</xdr:rowOff>
    </xdr:from>
    <xdr:to>
      <xdr:col>2</xdr:col>
      <xdr:colOff>274320</xdr:colOff>
      <xdr:row>219</xdr:row>
      <xdr:rowOff>478155</xdr:rowOff>
    </xdr:to>
    <xdr:sp>
      <xdr:nvSpPr>
        <xdr:cNvPr id="1194" name="Image1" descr="报表底图"/>
        <xdr:cNvSpPr>
          <a:spLocks noChangeAspect="1" noChangeArrowheads="1"/>
        </xdr:cNvSpPr>
      </xdr:nvSpPr>
      <xdr:spPr>
        <a:xfrm>
          <a:off x="1428115" y="1455724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219</xdr:row>
      <xdr:rowOff>0</xdr:rowOff>
    </xdr:from>
    <xdr:to>
      <xdr:col>2</xdr:col>
      <xdr:colOff>274320</xdr:colOff>
      <xdr:row>219</xdr:row>
      <xdr:rowOff>478155</xdr:rowOff>
    </xdr:to>
    <xdr:sp>
      <xdr:nvSpPr>
        <xdr:cNvPr id="1195" name="Image1" descr="报表底图"/>
        <xdr:cNvSpPr>
          <a:spLocks noChangeAspect="1" noChangeArrowheads="1"/>
        </xdr:cNvSpPr>
      </xdr:nvSpPr>
      <xdr:spPr>
        <a:xfrm>
          <a:off x="1428115" y="1455724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219</xdr:row>
      <xdr:rowOff>0</xdr:rowOff>
    </xdr:from>
    <xdr:to>
      <xdr:col>2</xdr:col>
      <xdr:colOff>274320</xdr:colOff>
      <xdr:row>219</xdr:row>
      <xdr:rowOff>478155</xdr:rowOff>
    </xdr:to>
    <xdr:sp>
      <xdr:nvSpPr>
        <xdr:cNvPr id="1196" name="Image1" descr="报表底图"/>
        <xdr:cNvSpPr>
          <a:spLocks noChangeAspect="1" noChangeArrowheads="1"/>
        </xdr:cNvSpPr>
      </xdr:nvSpPr>
      <xdr:spPr>
        <a:xfrm>
          <a:off x="1428115" y="1455724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219</xdr:row>
      <xdr:rowOff>0</xdr:rowOff>
    </xdr:from>
    <xdr:to>
      <xdr:col>2</xdr:col>
      <xdr:colOff>274320</xdr:colOff>
      <xdr:row>219</xdr:row>
      <xdr:rowOff>478155</xdr:rowOff>
    </xdr:to>
    <xdr:sp>
      <xdr:nvSpPr>
        <xdr:cNvPr id="1197" name="Image1" descr="报表底图"/>
        <xdr:cNvSpPr>
          <a:spLocks noChangeAspect="1" noChangeArrowheads="1"/>
        </xdr:cNvSpPr>
      </xdr:nvSpPr>
      <xdr:spPr>
        <a:xfrm>
          <a:off x="1428115" y="1455724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219</xdr:row>
      <xdr:rowOff>0</xdr:rowOff>
    </xdr:from>
    <xdr:to>
      <xdr:col>2</xdr:col>
      <xdr:colOff>274320</xdr:colOff>
      <xdr:row>219</xdr:row>
      <xdr:rowOff>478155</xdr:rowOff>
    </xdr:to>
    <xdr:sp>
      <xdr:nvSpPr>
        <xdr:cNvPr id="1198" name="AutoShape 27" descr="报表底图"/>
        <xdr:cNvSpPr>
          <a:spLocks noChangeAspect="1" noChangeArrowheads="1"/>
        </xdr:cNvSpPr>
      </xdr:nvSpPr>
      <xdr:spPr>
        <a:xfrm>
          <a:off x="1428115" y="1455724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219</xdr:row>
      <xdr:rowOff>0</xdr:rowOff>
    </xdr:from>
    <xdr:to>
      <xdr:col>2</xdr:col>
      <xdr:colOff>274320</xdr:colOff>
      <xdr:row>219</xdr:row>
      <xdr:rowOff>508635</xdr:rowOff>
    </xdr:to>
    <xdr:sp>
      <xdr:nvSpPr>
        <xdr:cNvPr id="1199" name="AutoShape 28" descr="报表底图"/>
        <xdr:cNvSpPr>
          <a:spLocks noChangeAspect="1" noChangeArrowheads="1"/>
        </xdr:cNvSpPr>
      </xdr:nvSpPr>
      <xdr:spPr>
        <a:xfrm>
          <a:off x="1428115" y="1455724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219</xdr:row>
      <xdr:rowOff>0</xdr:rowOff>
    </xdr:from>
    <xdr:to>
      <xdr:col>2</xdr:col>
      <xdr:colOff>274320</xdr:colOff>
      <xdr:row>219</xdr:row>
      <xdr:rowOff>508635</xdr:rowOff>
    </xdr:to>
    <xdr:sp>
      <xdr:nvSpPr>
        <xdr:cNvPr id="1200" name="AutoShape 29" descr="报表底图"/>
        <xdr:cNvSpPr>
          <a:spLocks noChangeAspect="1" noChangeArrowheads="1"/>
        </xdr:cNvSpPr>
      </xdr:nvSpPr>
      <xdr:spPr>
        <a:xfrm>
          <a:off x="1428115" y="1455724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219</xdr:row>
      <xdr:rowOff>0</xdr:rowOff>
    </xdr:from>
    <xdr:to>
      <xdr:col>2</xdr:col>
      <xdr:colOff>274320</xdr:colOff>
      <xdr:row>219</xdr:row>
      <xdr:rowOff>508635</xdr:rowOff>
    </xdr:to>
    <xdr:sp>
      <xdr:nvSpPr>
        <xdr:cNvPr id="1201" name="AutoShape 30" descr="报表底图"/>
        <xdr:cNvSpPr>
          <a:spLocks noChangeAspect="1" noChangeArrowheads="1"/>
        </xdr:cNvSpPr>
      </xdr:nvSpPr>
      <xdr:spPr>
        <a:xfrm>
          <a:off x="1428115" y="1455724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219</xdr:row>
      <xdr:rowOff>0</xdr:rowOff>
    </xdr:from>
    <xdr:to>
      <xdr:col>2</xdr:col>
      <xdr:colOff>274320</xdr:colOff>
      <xdr:row>219</xdr:row>
      <xdr:rowOff>508635</xdr:rowOff>
    </xdr:to>
    <xdr:sp>
      <xdr:nvSpPr>
        <xdr:cNvPr id="1202" name="AutoShape 31" descr="报表底图"/>
        <xdr:cNvSpPr>
          <a:spLocks noChangeAspect="1" noChangeArrowheads="1"/>
        </xdr:cNvSpPr>
      </xdr:nvSpPr>
      <xdr:spPr>
        <a:xfrm>
          <a:off x="1428115" y="1455724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219</xdr:row>
      <xdr:rowOff>0</xdr:rowOff>
    </xdr:from>
    <xdr:to>
      <xdr:col>2</xdr:col>
      <xdr:colOff>274320</xdr:colOff>
      <xdr:row>219</xdr:row>
      <xdr:rowOff>508635</xdr:rowOff>
    </xdr:to>
    <xdr:sp>
      <xdr:nvSpPr>
        <xdr:cNvPr id="1203" name="AutoShape 32" descr="报表底图"/>
        <xdr:cNvSpPr>
          <a:spLocks noChangeAspect="1" noChangeArrowheads="1"/>
        </xdr:cNvSpPr>
      </xdr:nvSpPr>
      <xdr:spPr>
        <a:xfrm>
          <a:off x="1428115" y="1455724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219</xdr:row>
      <xdr:rowOff>0</xdr:rowOff>
    </xdr:from>
    <xdr:to>
      <xdr:col>2</xdr:col>
      <xdr:colOff>274320</xdr:colOff>
      <xdr:row>219</xdr:row>
      <xdr:rowOff>508635</xdr:rowOff>
    </xdr:to>
    <xdr:sp>
      <xdr:nvSpPr>
        <xdr:cNvPr id="1204" name="AutoShape 33" descr="报表底图"/>
        <xdr:cNvSpPr>
          <a:spLocks noChangeAspect="1" noChangeArrowheads="1"/>
        </xdr:cNvSpPr>
      </xdr:nvSpPr>
      <xdr:spPr>
        <a:xfrm>
          <a:off x="1428115" y="1455724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219</xdr:row>
      <xdr:rowOff>0</xdr:rowOff>
    </xdr:from>
    <xdr:to>
      <xdr:col>2</xdr:col>
      <xdr:colOff>274320</xdr:colOff>
      <xdr:row>219</xdr:row>
      <xdr:rowOff>508635</xdr:rowOff>
    </xdr:to>
    <xdr:sp>
      <xdr:nvSpPr>
        <xdr:cNvPr id="1205" name="AutoShape 34" descr="报表底图"/>
        <xdr:cNvSpPr>
          <a:spLocks noChangeAspect="1" noChangeArrowheads="1"/>
        </xdr:cNvSpPr>
      </xdr:nvSpPr>
      <xdr:spPr>
        <a:xfrm>
          <a:off x="1428115" y="1455724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219</xdr:row>
      <xdr:rowOff>0</xdr:rowOff>
    </xdr:from>
    <xdr:to>
      <xdr:col>2</xdr:col>
      <xdr:colOff>274320</xdr:colOff>
      <xdr:row>219</xdr:row>
      <xdr:rowOff>478155</xdr:rowOff>
    </xdr:to>
    <xdr:sp>
      <xdr:nvSpPr>
        <xdr:cNvPr id="1206" name="AutoShape 35" descr="报表底图"/>
        <xdr:cNvSpPr>
          <a:spLocks noChangeAspect="1" noChangeArrowheads="1"/>
        </xdr:cNvSpPr>
      </xdr:nvSpPr>
      <xdr:spPr>
        <a:xfrm>
          <a:off x="1428115" y="1455724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219</xdr:row>
      <xdr:rowOff>0</xdr:rowOff>
    </xdr:from>
    <xdr:to>
      <xdr:col>2</xdr:col>
      <xdr:colOff>274320</xdr:colOff>
      <xdr:row>219</xdr:row>
      <xdr:rowOff>478155</xdr:rowOff>
    </xdr:to>
    <xdr:sp>
      <xdr:nvSpPr>
        <xdr:cNvPr id="1207" name="AutoShape 36" descr="报表底图"/>
        <xdr:cNvSpPr>
          <a:spLocks noChangeAspect="1" noChangeArrowheads="1"/>
        </xdr:cNvSpPr>
      </xdr:nvSpPr>
      <xdr:spPr>
        <a:xfrm>
          <a:off x="1428115" y="1455724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219</xdr:row>
      <xdr:rowOff>0</xdr:rowOff>
    </xdr:from>
    <xdr:to>
      <xdr:col>2</xdr:col>
      <xdr:colOff>274320</xdr:colOff>
      <xdr:row>219</xdr:row>
      <xdr:rowOff>478155</xdr:rowOff>
    </xdr:to>
    <xdr:sp>
      <xdr:nvSpPr>
        <xdr:cNvPr id="1208" name="AutoShape 37" descr="报表底图"/>
        <xdr:cNvSpPr>
          <a:spLocks noChangeAspect="1" noChangeArrowheads="1"/>
        </xdr:cNvSpPr>
      </xdr:nvSpPr>
      <xdr:spPr>
        <a:xfrm>
          <a:off x="1428115" y="1455724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219</xdr:row>
      <xdr:rowOff>0</xdr:rowOff>
    </xdr:from>
    <xdr:to>
      <xdr:col>2</xdr:col>
      <xdr:colOff>274320</xdr:colOff>
      <xdr:row>219</xdr:row>
      <xdr:rowOff>478155</xdr:rowOff>
    </xdr:to>
    <xdr:sp>
      <xdr:nvSpPr>
        <xdr:cNvPr id="1209" name="AutoShape 38" descr="报表底图"/>
        <xdr:cNvSpPr>
          <a:spLocks noChangeAspect="1" noChangeArrowheads="1"/>
        </xdr:cNvSpPr>
      </xdr:nvSpPr>
      <xdr:spPr>
        <a:xfrm>
          <a:off x="1428115" y="1455724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219</xdr:row>
      <xdr:rowOff>0</xdr:rowOff>
    </xdr:from>
    <xdr:to>
      <xdr:col>2</xdr:col>
      <xdr:colOff>274320</xdr:colOff>
      <xdr:row>219</xdr:row>
      <xdr:rowOff>478155</xdr:rowOff>
    </xdr:to>
    <xdr:sp>
      <xdr:nvSpPr>
        <xdr:cNvPr id="1210" name="AutoShape 39" descr="报表底图"/>
        <xdr:cNvSpPr>
          <a:spLocks noChangeAspect="1" noChangeArrowheads="1"/>
        </xdr:cNvSpPr>
      </xdr:nvSpPr>
      <xdr:spPr>
        <a:xfrm>
          <a:off x="1428115" y="1455724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219</xdr:row>
      <xdr:rowOff>0</xdr:rowOff>
    </xdr:from>
    <xdr:to>
      <xdr:col>2</xdr:col>
      <xdr:colOff>274320</xdr:colOff>
      <xdr:row>219</xdr:row>
      <xdr:rowOff>478155</xdr:rowOff>
    </xdr:to>
    <xdr:sp>
      <xdr:nvSpPr>
        <xdr:cNvPr id="1211" name="AutoShape 40" descr="报表底图"/>
        <xdr:cNvSpPr>
          <a:spLocks noChangeAspect="1" noChangeArrowheads="1"/>
        </xdr:cNvSpPr>
      </xdr:nvSpPr>
      <xdr:spPr>
        <a:xfrm>
          <a:off x="1428115" y="1455724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219</xdr:row>
      <xdr:rowOff>0</xdr:rowOff>
    </xdr:from>
    <xdr:to>
      <xdr:col>2</xdr:col>
      <xdr:colOff>274320</xdr:colOff>
      <xdr:row>219</xdr:row>
      <xdr:rowOff>508635</xdr:rowOff>
    </xdr:to>
    <xdr:sp>
      <xdr:nvSpPr>
        <xdr:cNvPr id="1212" name="AutoShape 41" descr="报表底图"/>
        <xdr:cNvSpPr>
          <a:spLocks noChangeAspect="1" noChangeArrowheads="1"/>
        </xdr:cNvSpPr>
      </xdr:nvSpPr>
      <xdr:spPr>
        <a:xfrm>
          <a:off x="1428115" y="1455724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219</xdr:row>
      <xdr:rowOff>0</xdr:rowOff>
    </xdr:from>
    <xdr:to>
      <xdr:col>2</xdr:col>
      <xdr:colOff>274320</xdr:colOff>
      <xdr:row>219</xdr:row>
      <xdr:rowOff>508635</xdr:rowOff>
    </xdr:to>
    <xdr:sp>
      <xdr:nvSpPr>
        <xdr:cNvPr id="1213" name="AutoShape 42" descr="报表底图"/>
        <xdr:cNvSpPr>
          <a:spLocks noChangeAspect="1" noChangeArrowheads="1"/>
        </xdr:cNvSpPr>
      </xdr:nvSpPr>
      <xdr:spPr>
        <a:xfrm>
          <a:off x="1428115" y="1455724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219</xdr:row>
      <xdr:rowOff>0</xdr:rowOff>
    </xdr:from>
    <xdr:to>
      <xdr:col>2</xdr:col>
      <xdr:colOff>274320</xdr:colOff>
      <xdr:row>219</xdr:row>
      <xdr:rowOff>508635</xdr:rowOff>
    </xdr:to>
    <xdr:sp>
      <xdr:nvSpPr>
        <xdr:cNvPr id="1214" name="AutoShape 43" descr="报表底图"/>
        <xdr:cNvSpPr>
          <a:spLocks noChangeAspect="1" noChangeArrowheads="1"/>
        </xdr:cNvSpPr>
      </xdr:nvSpPr>
      <xdr:spPr>
        <a:xfrm>
          <a:off x="1428115" y="1455724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219</xdr:row>
      <xdr:rowOff>0</xdr:rowOff>
    </xdr:from>
    <xdr:to>
      <xdr:col>2</xdr:col>
      <xdr:colOff>274320</xdr:colOff>
      <xdr:row>219</xdr:row>
      <xdr:rowOff>508635</xdr:rowOff>
    </xdr:to>
    <xdr:sp>
      <xdr:nvSpPr>
        <xdr:cNvPr id="1215" name="AutoShape 44" descr="报表底图"/>
        <xdr:cNvSpPr>
          <a:spLocks noChangeAspect="1" noChangeArrowheads="1"/>
        </xdr:cNvSpPr>
      </xdr:nvSpPr>
      <xdr:spPr>
        <a:xfrm>
          <a:off x="1428115" y="1455724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219</xdr:row>
      <xdr:rowOff>0</xdr:rowOff>
    </xdr:from>
    <xdr:to>
      <xdr:col>2</xdr:col>
      <xdr:colOff>274320</xdr:colOff>
      <xdr:row>219</xdr:row>
      <xdr:rowOff>508635</xdr:rowOff>
    </xdr:to>
    <xdr:sp>
      <xdr:nvSpPr>
        <xdr:cNvPr id="1216" name="AutoShape 45" descr="报表底图"/>
        <xdr:cNvSpPr>
          <a:spLocks noChangeAspect="1" noChangeArrowheads="1"/>
        </xdr:cNvSpPr>
      </xdr:nvSpPr>
      <xdr:spPr>
        <a:xfrm>
          <a:off x="1428115" y="1455724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219</xdr:row>
      <xdr:rowOff>0</xdr:rowOff>
    </xdr:from>
    <xdr:to>
      <xdr:col>2</xdr:col>
      <xdr:colOff>274320</xdr:colOff>
      <xdr:row>219</xdr:row>
      <xdr:rowOff>508635</xdr:rowOff>
    </xdr:to>
    <xdr:sp>
      <xdr:nvSpPr>
        <xdr:cNvPr id="1217" name="AutoShape 46" descr="报表底图"/>
        <xdr:cNvSpPr>
          <a:spLocks noChangeAspect="1" noChangeArrowheads="1"/>
        </xdr:cNvSpPr>
      </xdr:nvSpPr>
      <xdr:spPr>
        <a:xfrm>
          <a:off x="1428115" y="1455724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219</xdr:row>
      <xdr:rowOff>0</xdr:rowOff>
    </xdr:from>
    <xdr:to>
      <xdr:col>2</xdr:col>
      <xdr:colOff>274320</xdr:colOff>
      <xdr:row>219</xdr:row>
      <xdr:rowOff>508635</xdr:rowOff>
    </xdr:to>
    <xdr:sp>
      <xdr:nvSpPr>
        <xdr:cNvPr id="1218" name="AutoShape 47" descr="报表底图"/>
        <xdr:cNvSpPr>
          <a:spLocks noChangeAspect="1" noChangeArrowheads="1"/>
        </xdr:cNvSpPr>
      </xdr:nvSpPr>
      <xdr:spPr>
        <a:xfrm>
          <a:off x="1428115" y="1455724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219</xdr:row>
      <xdr:rowOff>0</xdr:rowOff>
    </xdr:from>
    <xdr:to>
      <xdr:col>2</xdr:col>
      <xdr:colOff>274320</xdr:colOff>
      <xdr:row>219</xdr:row>
      <xdr:rowOff>478155</xdr:rowOff>
    </xdr:to>
    <xdr:sp>
      <xdr:nvSpPr>
        <xdr:cNvPr id="1219" name="AutoShape 48" descr="报表底图"/>
        <xdr:cNvSpPr>
          <a:spLocks noChangeAspect="1" noChangeArrowheads="1"/>
        </xdr:cNvSpPr>
      </xdr:nvSpPr>
      <xdr:spPr>
        <a:xfrm>
          <a:off x="1428115" y="1455724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219</xdr:row>
      <xdr:rowOff>0</xdr:rowOff>
    </xdr:from>
    <xdr:to>
      <xdr:col>2</xdr:col>
      <xdr:colOff>274320</xdr:colOff>
      <xdr:row>219</xdr:row>
      <xdr:rowOff>478155</xdr:rowOff>
    </xdr:to>
    <xdr:sp>
      <xdr:nvSpPr>
        <xdr:cNvPr id="1220" name="AutoShape 49" descr="报表底图"/>
        <xdr:cNvSpPr>
          <a:spLocks noChangeAspect="1" noChangeArrowheads="1"/>
        </xdr:cNvSpPr>
      </xdr:nvSpPr>
      <xdr:spPr>
        <a:xfrm>
          <a:off x="1428115" y="1455724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219</xdr:row>
      <xdr:rowOff>0</xdr:rowOff>
    </xdr:from>
    <xdr:to>
      <xdr:col>2</xdr:col>
      <xdr:colOff>274320</xdr:colOff>
      <xdr:row>219</xdr:row>
      <xdr:rowOff>478155</xdr:rowOff>
    </xdr:to>
    <xdr:sp>
      <xdr:nvSpPr>
        <xdr:cNvPr id="1221" name="AutoShape 50" descr="报表底图"/>
        <xdr:cNvSpPr>
          <a:spLocks noChangeAspect="1" noChangeArrowheads="1"/>
        </xdr:cNvSpPr>
      </xdr:nvSpPr>
      <xdr:spPr>
        <a:xfrm>
          <a:off x="1428115" y="1455724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219</xdr:row>
      <xdr:rowOff>0</xdr:rowOff>
    </xdr:from>
    <xdr:to>
      <xdr:col>2</xdr:col>
      <xdr:colOff>274320</xdr:colOff>
      <xdr:row>219</xdr:row>
      <xdr:rowOff>478155</xdr:rowOff>
    </xdr:to>
    <xdr:sp>
      <xdr:nvSpPr>
        <xdr:cNvPr id="1222" name="AutoShape 51" descr="报表底图"/>
        <xdr:cNvSpPr>
          <a:spLocks noChangeAspect="1" noChangeArrowheads="1"/>
        </xdr:cNvSpPr>
      </xdr:nvSpPr>
      <xdr:spPr>
        <a:xfrm>
          <a:off x="1428115" y="1455724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219</xdr:row>
      <xdr:rowOff>0</xdr:rowOff>
    </xdr:from>
    <xdr:to>
      <xdr:col>2</xdr:col>
      <xdr:colOff>274320</xdr:colOff>
      <xdr:row>219</xdr:row>
      <xdr:rowOff>478155</xdr:rowOff>
    </xdr:to>
    <xdr:sp>
      <xdr:nvSpPr>
        <xdr:cNvPr id="1223" name="AutoShape 52" descr="报表底图"/>
        <xdr:cNvSpPr>
          <a:spLocks noChangeAspect="1" noChangeArrowheads="1"/>
        </xdr:cNvSpPr>
      </xdr:nvSpPr>
      <xdr:spPr>
        <a:xfrm>
          <a:off x="1428115" y="1455724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219</xdr:row>
      <xdr:rowOff>0</xdr:rowOff>
    </xdr:from>
    <xdr:to>
      <xdr:col>2</xdr:col>
      <xdr:colOff>274320</xdr:colOff>
      <xdr:row>219</xdr:row>
      <xdr:rowOff>478155</xdr:rowOff>
    </xdr:to>
    <xdr:sp>
      <xdr:nvSpPr>
        <xdr:cNvPr id="1224" name="Image1" descr="报表底图"/>
        <xdr:cNvSpPr>
          <a:spLocks noChangeAspect="1" noChangeArrowheads="1"/>
        </xdr:cNvSpPr>
      </xdr:nvSpPr>
      <xdr:spPr>
        <a:xfrm>
          <a:off x="1428115" y="1455724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219</xdr:row>
      <xdr:rowOff>0</xdr:rowOff>
    </xdr:from>
    <xdr:to>
      <xdr:col>2</xdr:col>
      <xdr:colOff>274320</xdr:colOff>
      <xdr:row>219</xdr:row>
      <xdr:rowOff>508635</xdr:rowOff>
    </xdr:to>
    <xdr:sp>
      <xdr:nvSpPr>
        <xdr:cNvPr id="1225" name="Image1" descr="报表底图"/>
        <xdr:cNvSpPr>
          <a:spLocks noChangeAspect="1" noChangeArrowheads="1"/>
        </xdr:cNvSpPr>
      </xdr:nvSpPr>
      <xdr:spPr>
        <a:xfrm>
          <a:off x="1428115" y="1455724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219</xdr:row>
      <xdr:rowOff>0</xdr:rowOff>
    </xdr:from>
    <xdr:to>
      <xdr:col>2</xdr:col>
      <xdr:colOff>274320</xdr:colOff>
      <xdr:row>219</xdr:row>
      <xdr:rowOff>508635</xdr:rowOff>
    </xdr:to>
    <xdr:sp>
      <xdr:nvSpPr>
        <xdr:cNvPr id="1226" name="Image1" descr="报表底图"/>
        <xdr:cNvSpPr>
          <a:spLocks noChangeAspect="1" noChangeArrowheads="1"/>
        </xdr:cNvSpPr>
      </xdr:nvSpPr>
      <xdr:spPr>
        <a:xfrm>
          <a:off x="1428115" y="1455724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219</xdr:row>
      <xdr:rowOff>0</xdr:rowOff>
    </xdr:from>
    <xdr:to>
      <xdr:col>2</xdr:col>
      <xdr:colOff>274320</xdr:colOff>
      <xdr:row>219</xdr:row>
      <xdr:rowOff>508635</xdr:rowOff>
    </xdr:to>
    <xdr:sp>
      <xdr:nvSpPr>
        <xdr:cNvPr id="1227" name="Image1" descr="报表底图"/>
        <xdr:cNvSpPr>
          <a:spLocks noChangeAspect="1" noChangeArrowheads="1"/>
        </xdr:cNvSpPr>
      </xdr:nvSpPr>
      <xdr:spPr>
        <a:xfrm>
          <a:off x="1428115" y="1455724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219</xdr:row>
      <xdr:rowOff>0</xdr:rowOff>
    </xdr:from>
    <xdr:to>
      <xdr:col>2</xdr:col>
      <xdr:colOff>274320</xdr:colOff>
      <xdr:row>219</xdr:row>
      <xdr:rowOff>508635</xdr:rowOff>
    </xdr:to>
    <xdr:sp>
      <xdr:nvSpPr>
        <xdr:cNvPr id="1228" name="Image1" descr="报表底图"/>
        <xdr:cNvSpPr>
          <a:spLocks noChangeAspect="1" noChangeArrowheads="1"/>
        </xdr:cNvSpPr>
      </xdr:nvSpPr>
      <xdr:spPr>
        <a:xfrm>
          <a:off x="1428115" y="1455724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219</xdr:row>
      <xdr:rowOff>0</xdr:rowOff>
    </xdr:from>
    <xdr:to>
      <xdr:col>2</xdr:col>
      <xdr:colOff>274320</xdr:colOff>
      <xdr:row>219</xdr:row>
      <xdr:rowOff>508635</xdr:rowOff>
    </xdr:to>
    <xdr:sp>
      <xdr:nvSpPr>
        <xdr:cNvPr id="1229" name="Image1" descr="报表底图"/>
        <xdr:cNvSpPr>
          <a:spLocks noChangeAspect="1" noChangeArrowheads="1"/>
        </xdr:cNvSpPr>
      </xdr:nvSpPr>
      <xdr:spPr>
        <a:xfrm>
          <a:off x="1428115" y="1455724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219</xdr:row>
      <xdr:rowOff>0</xdr:rowOff>
    </xdr:from>
    <xdr:to>
      <xdr:col>2</xdr:col>
      <xdr:colOff>274320</xdr:colOff>
      <xdr:row>219</xdr:row>
      <xdr:rowOff>508635</xdr:rowOff>
    </xdr:to>
    <xdr:sp>
      <xdr:nvSpPr>
        <xdr:cNvPr id="1230" name="Image1" descr="报表底图"/>
        <xdr:cNvSpPr>
          <a:spLocks noChangeAspect="1" noChangeArrowheads="1"/>
        </xdr:cNvSpPr>
      </xdr:nvSpPr>
      <xdr:spPr>
        <a:xfrm>
          <a:off x="1428115" y="1455724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219</xdr:row>
      <xdr:rowOff>0</xdr:rowOff>
    </xdr:from>
    <xdr:to>
      <xdr:col>2</xdr:col>
      <xdr:colOff>274320</xdr:colOff>
      <xdr:row>219</xdr:row>
      <xdr:rowOff>508635</xdr:rowOff>
    </xdr:to>
    <xdr:sp>
      <xdr:nvSpPr>
        <xdr:cNvPr id="1231" name="Image1" descr="报表底图"/>
        <xdr:cNvSpPr>
          <a:spLocks noChangeAspect="1" noChangeArrowheads="1"/>
        </xdr:cNvSpPr>
      </xdr:nvSpPr>
      <xdr:spPr>
        <a:xfrm>
          <a:off x="1428115" y="1455724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219</xdr:row>
      <xdr:rowOff>0</xdr:rowOff>
    </xdr:from>
    <xdr:to>
      <xdr:col>2</xdr:col>
      <xdr:colOff>274320</xdr:colOff>
      <xdr:row>219</xdr:row>
      <xdr:rowOff>478155</xdr:rowOff>
    </xdr:to>
    <xdr:sp>
      <xdr:nvSpPr>
        <xdr:cNvPr id="1232" name="Image1" descr="报表底图"/>
        <xdr:cNvSpPr>
          <a:spLocks noChangeAspect="1" noChangeArrowheads="1"/>
        </xdr:cNvSpPr>
      </xdr:nvSpPr>
      <xdr:spPr>
        <a:xfrm>
          <a:off x="1428115" y="1455724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219</xdr:row>
      <xdr:rowOff>0</xdr:rowOff>
    </xdr:from>
    <xdr:to>
      <xdr:col>2</xdr:col>
      <xdr:colOff>274320</xdr:colOff>
      <xdr:row>219</xdr:row>
      <xdr:rowOff>478155</xdr:rowOff>
    </xdr:to>
    <xdr:sp>
      <xdr:nvSpPr>
        <xdr:cNvPr id="1233" name="Image1" descr="报表底图"/>
        <xdr:cNvSpPr>
          <a:spLocks noChangeAspect="1" noChangeArrowheads="1"/>
        </xdr:cNvSpPr>
      </xdr:nvSpPr>
      <xdr:spPr>
        <a:xfrm>
          <a:off x="1428115" y="1455724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219</xdr:row>
      <xdr:rowOff>0</xdr:rowOff>
    </xdr:from>
    <xdr:to>
      <xdr:col>2</xdr:col>
      <xdr:colOff>274320</xdr:colOff>
      <xdr:row>219</xdr:row>
      <xdr:rowOff>478155</xdr:rowOff>
    </xdr:to>
    <xdr:sp>
      <xdr:nvSpPr>
        <xdr:cNvPr id="1234" name="Image1" descr="报表底图"/>
        <xdr:cNvSpPr>
          <a:spLocks noChangeAspect="1" noChangeArrowheads="1"/>
        </xdr:cNvSpPr>
      </xdr:nvSpPr>
      <xdr:spPr>
        <a:xfrm>
          <a:off x="1428115" y="1455724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219</xdr:row>
      <xdr:rowOff>0</xdr:rowOff>
    </xdr:from>
    <xdr:to>
      <xdr:col>2</xdr:col>
      <xdr:colOff>274320</xdr:colOff>
      <xdr:row>219</xdr:row>
      <xdr:rowOff>478155</xdr:rowOff>
    </xdr:to>
    <xdr:sp>
      <xdr:nvSpPr>
        <xdr:cNvPr id="1235" name="Image1" descr="报表底图"/>
        <xdr:cNvSpPr>
          <a:spLocks noChangeAspect="1" noChangeArrowheads="1"/>
        </xdr:cNvSpPr>
      </xdr:nvSpPr>
      <xdr:spPr>
        <a:xfrm>
          <a:off x="1428115" y="1455724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219</xdr:row>
      <xdr:rowOff>0</xdr:rowOff>
    </xdr:from>
    <xdr:to>
      <xdr:col>2</xdr:col>
      <xdr:colOff>274320</xdr:colOff>
      <xdr:row>219</xdr:row>
      <xdr:rowOff>478155</xdr:rowOff>
    </xdr:to>
    <xdr:sp>
      <xdr:nvSpPr>
        <xdr:cNvPr id="1236" name="Image1" descr="报表底图"/>
        <xdr:cNvSpPr>
          <a:spLocks noChangeAspect="1" noChangeArrowheads="1"/>
        </xdr:cNvSpPr>
      </xdr:nvSpPr>
      <xdr:spPr>
        <a:xfrm>
          <a:off x="1428115" y="1455724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219</xdr:row>
      <xdr:rowOff>0</xdr:rowOff>
    </xdr:from>
    <xdr:to>
      <xdr:col>2</xdr:col>
      <xdr:colOff>274320</xdr:colOff>
      <xdr:row>219</xdr:row>
      <xdr:rowOff>478155</xdr:rowOff>
    </xdr:to>
    <xdr:sp>
      <xdr:nvSpPr>
        <xdr:cNvPr id="1237" name="Image1" descr="报表底图"/>
        <xdr:cNvSpPr>
          <a:spLocks noChangeAspect="1" noChangeArrowheads="1"/>
        </xdr:cNvSpPr>
      </xdr:nvSpPr>
      <xdr:spPr>
        <a:xfrm>
          <a:off x="1428115" y="1455724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219</xdr:row>
      <xdr:rowOff>0</xdr:rowOff>
    </xdr:from>
    <xdr:to>
      <xdr:col>2</xdr:col>
      <xdr:colOff>274320</xdr:colOff>
      <xdr:row>219</xdr:row>
      <xdr:rowOff>508635</xdr:rowOff>
    </xdr:to>
    <xdr:sp>
      <xdr:nvSpPr>
        <xdr:cNvPr id="1238" name="Image1" descr="报表底图"/>
        <xdr:cNvSpPr>
          <a:spLocks noChangeAspect="1" noChangeArrowheads="1"/>
        </xdr:cNvSpPr>
      </xdr:nvSpPr>
      <xdr:spPr>
        <a:xfrm>
          <a:off x="1428115" y="1455724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219</xdr:row>
      <xdr:rowOff>0</xdr:rowOff>
    </xdr:from>
    <xdr:to>
      <xdr:col>2</xdr:col>
      <xdr:colOff>274320</xdr:colOff>
      <xdr:row>219</xdr:row>
      <xdr:rowOff>508635</xdr:rowOff>
    </xdr:to>
    <xdr:sp>
      <xdr:nvSpPr>
        <xdr:cNvPr id="1239" name="Image1" descr="报表底图"/>
        <xdr:cNvSpPr>
          <a:spLocks noChangeAspect="1" noChangeArrowheads="1"/>
        </xdr:cNvSpPr>
      </xdr:nvSpPr>
      <xdr:spPr>
        <a:xfrm>
          <a:off x="1428115" y="1455724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219</xdr:row>
      <xdr:rowOff>0</xdr:rowOff>
    </xdr:from>
    <xdr:to>
      <xdr:col>2</xdr:col>
      <xdr:colOff>274320</xdr:colOff>
      <xdr:row>219</xdr:row>
      <xdr:rowOff>508635</xdr:rowOff>
    </xdr:to>
    <xdr:sp>
      <xdr:nvSpPr>
        <xdr:cNvPr id="1240" name="Image1" descr="报表底图"/>
        <xdr:cNvSpPr>
          <a:spLocks noChangeAspect="1" noChangeArrowheads="1"/>
        </xdr:cNvSpPr>
      </xdr:nvSpPr>
      <xdr:spPr>
        <a:xfrm>
          <a:off x="1428115" y="1455724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219</xdr:row>
      <xdr:rowOff>0</xdr:rowOff>
    </xdr:from>
    <xdr:to>
      <xdr:col>2</xdr:col>
      <xdr:colOff>274320</xdr:colOff>
      <xdr:row>219</xdr:row>
      <xdr:rowOff>508635</xdr:rowOff>
    </xdr:to>
    <xdr:sp>
      <xdr:nvSpPr>
        <xdr:cNvPr id="1241" name="Image1" descr="报表底图"/>
        <xdr:cNvSpPr>
          <a:spLocks noChangeAspect="1" noChangeArrowheads="1"/>
        </xdr:cNvSpPr>
      </xdr:nvSpPr>
      <xdr:spPr>
        <a:xfrm>
          <a:off x="1428115" y="1455724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219</xdr:row>
      <xdr:rowOff>0</xdr:rowOff>
    </xdr:from>
    <xdr:to>
      <xdr:col>2</xdr:col>
      <xdr:colOff>274320</xdr:colOff>
      <xdr:row>219</xdr:row>
      <xdr:rowOff>508635</xdr:rowOff>
    </xdr:to>
    <xdr:sp>
      <xdr:nvSpPr>
        <xdr:cNvPr id="1242" name="Image1" descr="报表底图"/>
        <xdr:cNvSpPr>
          <a:spLocks noChangeAspect="1" noChangeArrowheads="1"/>
        </xdr:cNvSpPr>
      </xdr:nvSpPr>
      <xdr:spPr>
        <a:xfrm>
          <a:off x="1428115" y="1455724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219</xdr:row>
      <xdr:rowOff>0</xdr:rowOff>
    </xdr:from>
    <xdr:to>
      <xdr:col>2</xdr:col>
      <xdr:colOff>274320</xdr:colOff>
      <xdr:row>219</xdr:row>
      <xdr:rowOff>508635</xdr:rowOff>
    </xdr:to>
    <xdr:sp>
      <xdr:nvSpPr>
        <xdr:cNvPr id="1243" name="Image1" descr="报表底图"/>
        <xdr:cNvSpPr>
          <a:spLocks noChangeAspect="1" noChangeArrowheads="1"/>
        </xdr:cNvSpPr>
      </xdr:nvSpPr>
      <xdr:spPr>
        <a:xfrm>
          <a:off x="1428115" y="1455724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219</xdr:row>
      <xdr:rowOff>0</xdr:rowOff>
    </xdr:from>
    <xdr:to>
      <xdr:col>2</xdr:col>
      <xdr:colOff>274320</xdr:colOff>
      <xdr:row>219</xdr:row>
      <xdr:rowOff>508635</xdr:rowOff>
    </xdr:to>
    <xdr:sp>
      <xdr:nvSpPr>
        <xdr:cNvPr id="1244" name="Image1" descr="报表底图"/>
        <xdr:cNvSpPr>
          <a:spLocks noChangeAspect="1" noChangeArrowheads="1"/>
        </xdr:cNvSpPr>
      </xdr:nvSpPr>
      <xdr:spPr>
        <a:xfrm>
          <a:off x="1428115" y="1455724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219</xdr:row>
      <xdr:rowOff>0</xdr:rowOff>
    </xdr:from>
    <xdr:to>
      <xdr:col>2</xdr:col>
      <xdr:colOff>274320</xdr:colOff>
      <xdr:row>219</xdr:row>
      <xdr:rowOff>478155</xdr:rowOff>
    </xdr:to>
    <xdr:sp>
      <xdr:nvSpPr>
        <xdr:cNvPr id="1245" name="Image1" descr="报表底图"/>
        <xdr:cNvSpPr>
          <a:spLocks noChangeAspect="1" noChangeArrowheads="1"/>
        </xdr:cNvSpPr>
      </xdr:nvSpPr>
      <xdr:spPr>
        <a:xfrm>
          <a:off x="1428115" y="1455724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219</xdr:row>
      <xdr:rowOff>0</xdr:rowOff>
    </xdr:from>
    <xdr:to>
      <xdr:col>2</xdr:col>
      <xdr:colOff>274320</xdr:colOff>
      <xdr:row>219</xdr:row>
      <xdr:rowOff>478155</xdr:rowOff>
    </xdr:to>
    <xdr:sp>
      <xdr:nvSpPr>
        <xdr:cNvPr id="1246" name="Image1" descr="报表底图"/>
        <xdr:cNvSpPr>
          <a:spLocks noChangeAspect="1" noChangeArrowheads="1"/>
        </xdr:cNvSpPr>
      </xdr:nvSpPr>
      <xdr:spPr>
        <a:xfrm>
          <a:off x="1428115" y="1455724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219</xdr:row>
      <xdr:rowOff>0</xdr:rowOff>
    </xdr:from>
    <xdr:to>
      <xdr:col>2</xdr:col>
      <xdr:colOff>274320</xdr:colOff>
      <xdr:row>219</xdr:row>
      <xdr:rowOff>478155</xdr:rowOff>
    </xdr:to>
    <xdr:sp>
      <xdr:nvSpPr>
        <xdr:cNvPr id="1247" name="Image1" descr="报表底图"/>
        <xdr:cNvSpPr>
          <a:spLocks noChangeAspect="1" noChangeArrowheads="1"/>
        </xdr:cNvSpPr>
      </xdr:nvSpPr>
      <xdr:spPr>
        <a:xfrm>
          <a:off x="1428115" y="1455724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219</xdr:row>
      <xdr:rowOff>0</xdr:rowOff>
    </xdr:from>
    <xdr:to>
      <xdr:col>2</xdr:col>
      <xdr:colOff>274320</xdr:colOff>
      <xdr:row>219</xdr:row>
      <xdr:rowOff>478155</xdr:rowOff>
    </xdr:to>
    <xdr:sp>
      <xdr:nvSpPr>
        <xdr:cNvPr id="1248" name="Image1" descr="报表底图"/>
        <xdr:cNvSpPr>
          <a:spLocks noChangeAspect="1" noChangeArrowheads="1"/>
        </xdr:cNvSpPr>
      </xdr:nvSpPr>
      <xdr:spPr>
        <a:xfrm>
          <a:off x="1428115" y="1455724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219</xdr:row>
      <xdr:rowOff>0</xdr:rowOff>
    </xdr:from>
    <xdr:to>
      <xdr:col>2</xdr:col>
      <xdr:colOff>274320</xdr:colOff>
      <xdr:row>219</xdr:row>
      <xdr:rowOff>478155</xdr:rowOff>
    </xdr:to>
    <xdr:sp>
      <xdr:nvSpPr>
        <xdr:cNvPr id="1249" name="Image1" descr="报表底图"/>
        <xdr:cNvSpPr>
          <a:spLocks noChangeAspect="1" noChangeArrowheads="1"/>
        </xdr:cNvSpPr>
      </xdr:nvSpPr>
      <xdr:spPr>
        <a:xfrm>
          <a:off x="1428115" y="1455724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478155</xdr:rowOff>
    </xdr:to>
    <xdr:sp>
      <xdr:nvSpPr>
        <xdr:cNvPr id="1250" name="AutoShape 27" descr="报表底图"/>
        <xdr:cNvSpPr>
          <a:spLocks noChangeAspect="1" noChangeArrowheads="1"/>
        </xdr:cNvSpPr>
      </xdr:nvSpPr>
      <xdr:spPr>
        <a:xfrm>
          <a:off x="1428115" y="1466646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508635</xdr:rowOff>
    </xdr:to>
    <xdr:sp>
      <xdr:nvSpPr>
        <xdr:cNvPr id="1251" name="AutoShape 28" descr="报表底图"/>
        <xdr:cNvSpPr>
          <a:spLocks noChangeAspect="1" noChangeArrowheads="1"/>
        </xdr:cNvSpPr>
      </xdr:nvSpPr>
      <xdr:spPr>
        <a:xfrm>
          <a:off x="1428115" y="1466646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508635</xdr:rowOff>
    </xdr:to>
    <xdr:sp>
      <xdr:nvSpPr>
        <xdr:cNvPr id="1252" name="AutoShape 29" descr="报表底图"/>
        <xdr:cNvSpPr>
          <a:spLocks noChangeAspect="1" noChangeArrowheads="1"/>
        </xdr:cNvSpPr>
      </xdr:nvSpPr>
      <xdr:spPr>
        <a:xfrm>
          <a:off x="1428115" y="1466646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508635</xdr:rowOff>
    </xdr:to>
    <xdr:sp>
      <xdr:nvSpPr>
        <xdr:cNvPr id="1253" name="AutoShape 30" descr="报表底图"/>
        <xdr:cNvSpPr>
          <a:spLocks noChangeAspect="1" noChangeArrowheads="1"/>
        </xdr:cNvSpPr>
      </xdr:nvSpPr>
      <xdr:spPr>
        <a:xfrm>
          <a:off x="1428115" y="1466646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508635</xdr:rowOff>
    </xdr:to>
    <xdr:sp>
      <xdr:nvSpPr>
        <xdr:cNvPr id="1254" name="AutoShape 31" descr="报表底图"/>
        <xdr:cNvSpPr>
          <a:spLocks noChangeAspect="1" noChangeArrowheads="1"/>
        </xdr:cNvSpPr>
      </xdr:nvSpPr>
      <xdr:spPr>
        <a:xfrm>
          <a:off x="1428115" y="1466646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508635</xdr:rowOff>
    </xdr:to>
    <xdr:sp>
      <xdr:nvSpPr>
        <xdr:cNvPr id="1255" name="AutoShape 32" descr="报表底图"/>
        <xdr:cNvSpPr>
          <a:spLocks noChangeAspect="1" noChangeArrowheads="1"/>
        </xdr:cNvSpPr>
      </xdr:nvSpPr>
      <xdr:spPr>
        <a:xfrm>
          <a:off x="1428115" y="1466646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508635</xdr:rowOff>
    </xdr:to>
    <xdr:sp>
      <xdr:nvSpPr>
        <xdr:cNvPr id="1256" name="AutoShape 33" descr="报表底图"/>
        <xdr:cNvSpPr>
          <a:spLocks noChangeAspect="1" noChangeArrowheads="1"/>
        </xdr:cNvSpPr>
      </xdr:nvSpPr>
      <xdr:spPr>
        <a:xfrm>
          <a:off x="1428115" y="1466646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508635</xdr:rowOff>
    </xdr:to>
    <xdr:sp>
      <xdr:nvSpPr>
        <xdr:cNvPr id="1257" name="AutoShape 34" descr="报表底图"/>
        <xdr:cNvSpPr>
          <a:spLocks noChangeAspect="1" noChangeArrowheads="1"/>
        </xdr:cNvSpPr>
      </xdr:nvSpPr>
      <xdr:spPr>
        <a:xfrm>
          <a:off x="1428115" y="1466646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478155</xdr:rowOff>
    </xdr:to>
    <xdr:sp>
      <xdr:nvSpPr>
        <xdr:cNvPr id="1258" name="AutoShape 35" descr="报表底图"/>
        <xdr:cNvSpPr>
          <a:spLocks noChangeAspect="1" noChangeArrowheads="1"/>
        </xdr:cNvSpPr>
      </xdr:nvSpPr>
      <xdr:spPr>
        <a:xfrm>
          <a:off x="1428115" y="1466646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478155</xdr:rowOff>
    </xdr:to>
    <xdr:sp>
      <xdr:nvSpPr>
        <xdr:cNvPr id="1259" name="AutoShape 36" descr="报表底图"/>
        <xdr:cNvSpPr>
          <a:spLocks noChangeAspect="1" noChangeArrowheads="1"/>
        </xdr:cNvSpPr>
      </xdr:nvSpPr>
      <xdr:spPr>
        <a:xfrm>
          <a:off x="1428115" y="1466646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478155</xdr:rowOff>
    </xdr:to>
    <xdr:sp>
      <xdr:nvSpPr>
        <xdr:cNvPr id="1260" name="AutoShape 37" descr="报表底图"/>
        <xdr:cNvSpPr>
          <a:spLocks noChangeAspect="1" noChangeArrowheads="1"/>
        </xdr:cNvSpPr>
      </xdr:nvSpPr>
      <xdr:spPr>
        <a:xfrm>
          <a:off x="1428115" y="1466646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478155</xdr:rowOff>
    </xdr:to>
    <xdr:sp>
      <xdr:nvSpPr>
        <xdr:cNvPr id="1261" name="AutoShape 38" descr="报表底图"/>
        <xdr:cNvSpPr>
          <a:spLocks noChangeAspect="1" noChangeArrowheads="1"/>
        </xdr:cNvSpPr>
      </xdr:nvSpPr>
      <xdr:spPr>
        <a:xfrm>
          <a:off x="1428115" y="1466646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478155</xdr:rowOff>
    </xdr:to>
    <xdr:sp>
      <xdr:nvSpPr>
        <xdr:cNvPr id="1262" name="AutoShape 39" descr="报表底图"/>
        <xdr:cNvSpPr>
          <a:spLocks noChangeAspect="1" noChangeArrowheads="1"/>
        </xdr:cNvSpPr>
      </xdr:nvSpPr>
      <xdr:spPr>
        <a:xfrm>
          <a:off x="1428115" y="1466646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478155</xdr:rowOff>
    </xdr:to>
    <xdr:sp>
      <xdr:nvSpPr>
        <xdr:cNvPr id="1263" name="AutoShape 40" descr="报表底图"/>
        <xdr:cNvSpPr>
          <a:spLocks noChangeAspect="1" noChangeArrowheads="1"/>
        </xdr:cNvSpPr>
      </xdr:nvSpPr>
      <xdr:spPr>
        <a:xfrm>
          <a:off x="1428115" y="1466646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508635</xdr:rowOff>
    </xdr:to>
    <xdr:sp>
      <xdr:nvSpPr>
        <xdr:cNvPr id="1264" name="AutoShape 41" descr="报表底图"/>
        <xdr:cNvSpPr>
          <a:spLocks noChangeAspect="1" noChangeArrowheads="1"/>
        </xdr:cNvSpPr>
      </xdr:nvSpPr>
      <xdr:spPr>
        <a:xfrm>
          <a:off x="1428115" y="1466646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508635</xdr:rowOff>
    </xdr:to>
    <xdr:sp>
      <xdr:nvSpPr>
        <xdr:cNvPr id="1265" name="AutoShape 42" descr="报表底图"/>
        <xdr:cNvSpPr>
          <a:spLocks noChangeAspect="1" noChangeArrowheads="1"/>
        </xdr:cNvSpPr>
      </xdr:nvSpPr>
      <xdr:spPr>
        <a:xfrm>
          <a:off x="1428115" y="1466646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508635</xdr:rowOff>
    </xdr:to>
    <xdr:sp>
      <xdr:nvSpPr>
        <xdr:cNvPr id="1266" name="AutoShape 43" descr="报表底图"/>
        <xdr:cNvSpPr>
          <a:spLocks noChangeAspect="1" noChangeArrowheads="1"/>
        </xdr:cNvSpPr>
      </xdr:nvSpPr>
      <xdr:spPr>
        <a:xfrm>
          <a:off x="1428115" y="1466646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508635</xdr:rowOff>
    </xdr:to>
    <xdr:sp>
      <xdr:nvSpPr>
        <xdr:cNvPr id="1267" name="AutoShape 44" descr="报表底图"/>
        <xdr:cNvSpPr>
          <a:spLocks noChangeAspect="1" noChangeArrowheads="1"/>
        </xdr:cNvSpPr>
      </xdr:nvSpPr>
      <xdr:spPr>
        <a:xfrm>
          <a:off x="1428115" y="1466646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508635</xdr:rowOff>
    </xdr:to>
    <xdr:sp>
      <xdr:nvSpPr>
        <xdr:cNvPr id="1268" name="AutoShape 45" descr="报表底图"/>
        <xdr:cNvSpPr>
          <a:spLocks noChangeAspect="1" noChangeArrowheads="1"/>
        </xdr:cNvSpPr>
      </xdr:nvSpPr>
      <xdr:spPr>
        <a:xfrm>
          <a:off x="1428115" y="1466646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508635</xdr:rowOff>
    </xdr:to>
    <xdr:sp>
      <xdr:nvSpPr>
        <xdr:cNvPr id="1269" name="AutoShape 46" descr="报表底图"/>
        <xdr:cNvSpPr>
          <a:spLocks noChangeAspect="1" noChangeArrowheads="1"/>
        </xdr:cNvSpPr>
      </xdr:nvSpPr>
      <xdr:spPr>
        <a:xfrm>
          <a:off x="1428115" y="1466646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508635</xdr:rowOff>
    </xdr:to>
    <xdr:sp>
      <xdr:nvSpPr>
        <xdr:cNvPr id="1270" name="AutoShape 47" descr="报表底图"/>
        <xdr:cNvSpPr>
          <a:spLocks noChangeAspect="1" noChangeArrowheads="1"/>
        </xdr:cNvSpPr>
      </xdr:nvSpPr>
      <xdr:spPr>
        <a:xfrm>
          <a:off x="1428115" y="1466646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478155</xdr:rowOff>
    </xdr:to>
    <xdr:sp>
      <xdr:nvSpPr>
        <xdr:cNvPr id="1271" name="AutoShape 48" descr="报表底图"/>
        <xdr:cNvSpPr>
          <a:spLocks noChangeAspect="1" noChangeArrowheads="1"/>
        </xdr:cNvSpPr>
      </xdr:nvSpPr>
      <xdr:spPr>
        <a:xfrm>
          <a:off x="1428115" y="1466646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478155</xdr:rowOff>
    </xdr:to>
    <xdr:sp>
      <xdr:nvSpPr>
        <xdr:cNvPr id="1272" name="AutoShape 49" descr="报表底图"/>
        <xdr:cNvSpPr>
          <a:spLocks noChangeAspect="1" noChangeArrowheads="1"/>
        </xdr:cNvSpPr>
      </xdr:nvSpPr>
      <xdr:spPr>
        <a:xfrm>
          <a:off x="1428115" y="1466646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478155</xdr:rowOff>
    </xdr:to>
    <xdr:sp>
      <xdr:nvSpPr>
        <xdr:cNvPr id="1273" name="AutoShape 50" descr="报表底图"/>
        <xdr:cNvSpPr>
          <a:spLocks noChangeAspect="1" noChangeArrowheads="1"/>
        </xdr:cNvSpPr>
      </xdr:nvSpPr>
      <xdr:spPr>
        <a:xfrm>
          <a:off x="1428115" y="1466646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478155</xdr:rowOff>
    </xdr:to>
    <xdr:sp>
      <xdr:nvSpPr>
        <xdr:cNvPr id="1274" name="AutoShape 51" descr="报表底图"/>
        <xdr:cNvSpPr>
          <a:spLocks noChangeAspect="1" noChangeArrowheads="1"/>
        </xdr:cNvSpPr>
      </xdr:nvSpPr>
      <xdr:spPr>
        <a:xfrm>
          <a:off x="1428115" y="1466646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478155</xdr:rowOff>
    </xdr:to>
    <xdr:sp>
      <xdr:nvSpPr>
        <xdr:cNvPr id="1275" name="AutoShape 52" descr="报表底图"/>
        <xdr:cNvSpPr>
          <a:spLocks noChangeAspect="1" noChangeArrowheads="1"/>
        </xdr:cNvSpPr>
      </xdr:nvSpPr>
      <xdr:spPr>
        <a:xfrm>
          <a:off x="1428115" y="1466646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478155</xdr:rowOff>
    </xdr:to>
    <xdr:sp>
      <xdr:nvSpPr>
        <xdr:cNvPr id="1276" name="Image1" descr="报表底图"/>
        <xdr:cNvSpPr>
          <a:spLocks noChangeAspect="1" noChangeArrowheads="1"/>
        </xdr:cNvSpPr>
      </xdr:nvSpPr>
      <xdr:spPr>
        <a:xfrm>
          <a:off x="1428115" y="1466646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508635</xdr:rowOff>
    </xdr:to>
    <xdr:sp>
      <xdr:nvSpPr>
        <xdr:cNvPr id="1277" name="Image1" descr="报表底图"/>
        <xdr:cNvSpPr>
          <a:spLocks noChangeAspect="1" noChangeArrowheads="1"/>
        </xdr:cNvSpPr>
      </xdr:nvSpPr>
      <xdr:spPr>
        <a:xfrm>
          <a:off x="1428115" y="1466646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508635</xdr:rowOff>
    </xdr:to>
    <xdr:sp>
      <xdr:nvSpPr>
        <xdr:cNvPr id="1278" name="Image1" descr="报表底图"/>
        <xdr:cNvSpPr>
          <a:spLocks noChangeAspect="1" noChangeArrowheads="1"/>
        </xdr:cNvSpPr>
      </xdr:nvSpPr>
      <xdr:spPr>
        <a:xfrm>
          <a:off x="1428115" y="1466646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508635</xdr:rowOff>
    </xdr:to>
    <xdr:sp>
      <xdr:nvSpPr>
        <xdr:cNvPr id="1279" name="Image1" descr="报表底图"/>
        <xdr:cNvSpPr>
          <a:spLocks noChangeAspect="1" noChangeArrowheads="1"/>
        </xdr:cNvSpPr>
      </xdr:nvSpPr>
      <xdr:spPr>
        <a:xfrm>
          <a:off x="1428115" y="1466646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508635</xdr:rowOff>
    </xdr:to>
    <xdr:sp>
      <xdr:nvSpPr>
        <xdr:cNvPr id="1280" name="Image1" descr="报表底图"/>
        <xdr:cNvSpPr>
          <a:spLocks noChangeAspect="1" noChangeArrowheads="1"/>
        </xdr:cNvSpPr>
      </xdr:nvSpPr>
      <xdr:spPr>
        <a:xfrm>
          <a:off x="1428115" y="1466646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508635</xdr:rowOff>
    </xdr:to>
    <xdr:sp>
      <xdr:nvSpPr>
        <xdr:cNvPr id="1281" name="Image1" descr="报表底图"/>
        <xdr:cNvSpPr>
          <a:spLocks noChangeAspect="1" noChangeArrowheads="1"/>
        </xdr:cNvSpPr>
      </xdr:nvSpPr>
      <xdr:spPr>
        <a:xfrm>
          <a:off x="1428115" y="1466646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508635</xdr:rowOff>
    </xdr:to>
    <xdr:sp>
      <xdr:nvSpPr>
        <xdr:cNvPr id="1282" name="Image1" descr="报表底图"/>
        <xdr:cNvSpPr>
          <a:spLocks noChangeAspect="1" noChangeArrowheads="1"/>
        </xdr:cNvSpPr>
      </xdr:nvSpPr>
      <xdr:spPr>
        <a:xfrm>
          <a:off x="1428115" y="1466646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508635</xdr:rowOff>
    </xdr:to>
    <xdr:sp>
      <xdr:nvSpPr>
        <xdr:cNvPr id="1283" name="Image1" descr="报表底图"/>
        <xdr:cNvSpPr>
          <a:spLocks noChangeAspect="1" noChangeArrowheads="1"/>
        </xdr:cNvSpPr>
      </xdr:nvSpPr>
      <xdr:spPr>
        <a:xfrm>
          <a:off x="1428115" y="1466646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478155</xdr:rowOff>
    </xdr:to>
    <xdr:sp>
      <xdr:nvSpPr>
        <xdr:cNvPr id="1284" name="Image1" descr="报表底图"/>
        <xdr:cNvSpPr>
          <a:spLocks noChangeAspect="1" noChangeArrowheads="1"/>
        </xdr:cNvSpPr>
      </xdr:nvSpPr>
      <xdr:spPr>
        <a:xfrm>
          <a:off x="1428115" y="1466646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478155</xdr:rowOff>
    </xdr:to>
    <xdr:sp>
      <xdr:nvSpPr>
        <xdr:cNvPr id="1285" name="Image1" descr="报表底图"/>
        <xdr:cNvSpPr>
          <a:spLocks noChangeAspect="1" noChangeArrowheads="1"/>
        </xdr:cNvSpPr>
      </xdr:nvSpPr>
      <xdr:spPr>
        <a:xfrm>
          <a:off x="1428115" y="1466646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478155</xdr:rowOff>
    </xdr:to>
    <xdr:sp>
      <xdr:nvSpPr>
        <xdr:cNvPr id="1286" name="Image1" descr="报表底图"/>
        <xdr:cNvSpPr>
          <a:spLocks noChangeAspect="1" noChangeArrowheads="1"/>
        </xdr:cNvSpPr>
      </xdr:nvSpPr>
      <xdr:spPr>
        <a:xfrm>
          <a:off x="1428115" y="1466646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478155</xdr:rowOff>
    </xdr:to>
    <xdr:sp>
      <xdr:nvSpPr>
        <xdr:cNvPr id="1287" name="Image1" descr="报表底图"/>
        <xdr:cNvSpPr>
          <a:spLocks noChangeAspect="1" noChangeArrowheads="1"/>
        </xdr:cNvSpPr>
      </xdr:nvSpPr>
      <xdr:spPr>
        <a:xfrm>
          <a:off x="1428115" y="1466646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478155</xdr:rowOff>
    </xdr:to>
    <xdr:sp>
      <xdr:nvSpPr>
        <xdr:cNvPr id="1288" name="Image1" descr="报表底图"/>
        <xdr:cNvSpPr>
          <a:spLocks noChangeAspect="1" noChangeArrowheads="1"/>
        </xdr:cNvSpPr>
      </xdr:nvSpPr>
      <xdr:spPr>
        <a:xfrm>
          <a:off x="1428115" y="1466646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478155</xdr:rowOff>
    </xdr:to>
    <xdr:sp>
      <xdr:nvSpPr>
        <xdr:cNvPr id="1289" name="Image1" descr="报表底图"/>
        <xdr:cNvSpPr>
          <a:spLocks noChangeAspect="1" noChangeArrowheads="1"/>
        </xdr:cNvSpPr>
      </xdr:nvSpPr>
      <xdr:spPr>
        <a:xfrm>
          <a:off x="1428115" y="1466646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508635</xdr:rowOff>
    </xdr:to>
    <xdr:sp>
      <xdr:nvSpPr>
        <xdr:cNvPr id="1290" name="Image1" descr="报表底图"/>
        <xdr:cNvSpPr>
          <a:spLocks noChangeAspect="1" noChangeArrowheads="1"/>
        </xdr:cNvSpPr>
      </xdr:nvSpPr>
      <xdr:spPr>
        <a:xfrm>
          <a:off x="1428115" y="1466646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508635</xdr:rowOff>
    </xdr:to>
    <xdr:sp>
      <xdr:nvSpPr>
        <xdr:cNvPr id="1291" name="Image1" descr="报表底图"/>
        <xdr:cNvSpPr>
          <a:spLocks noChangeAspect="1" noChangeArrowheads="1"/>
        </xdr:cNvSpPr>
      </xdr:nvSpPr>
      <xdr:spPr>
        <a:xfrm>
          <a:off x="1428115" y="1466646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508635</xdr:rowOff>
    </xdr:to>
    <xdr:sp>
      <xdr:nvSpPr>
        <xdr:cNvPr id="1292" name="Image1" descr="报表底图"/>
        <xdr:cNvSpPr>
          <a:spLocks noChangeAspect="1" noChangeArrowheads="1"/>
        </xdr:cNvSpPr>
      </xdr:nvSpPr>
      <xdr:spPr>
        <a:xfrm>
          <a:off x="1428115" y="1466646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508635</xdr:rowOff>
    </xdr:to>
    <xdr:sp>
      <xdr:nvSpPr>
        <xdr:cNvPr id="1293" name="Image1" descr="报表底图"/>
        <xdr:cNvSpPr>
          <a:spLocks noChangeAspect="1" noChangeArrowheads="1"/>
        </xdr:cNvSpPr>
      </xdr:nvSpPr>
      <xdr:spPr>
        <a:xfrm>
          <a:off x="1428115" y="1466646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508635</xdr:rowOff>
    </xdr:to>
    <xdr:sp>
      <xdr:nvSpPr>
        <xdr:cNvPr id="1294" name="Image1" descr="报表底图"/>
        <xdr:cNvSpPr>
          <a:spLocks noChangeAspect="1" noChangeArrowheads="1"/>
        </xdr:cNvSpPr>
      </xdr:nvSpPr>
      <xdr:spPr>
        <a:xfrm>
          <a:off x="1428115" y="1466646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508635</xdr:rowOff>
    </xdr:to>
    <xdr:sp>
      <xdr:nvSpPr>
        <xdr:cNvPr id="1295" name="Image1" descr="报表底图"/>
        <xdr:cNvSpPr>
          <a:spLocks noChangeAspect="1" noChangeArrowheads="1"/>
        </xdr:cNvSpPr>
      </xdr:nvSpPr>
      <xdr:spPr>
        <a:xfrm>
          <a:off x="1428115" y="1466646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508635</xdr:rowOff>
    </xdr:to>
    <xdr:sp>
      <xdr:nvSpPr>
        <xdr:cNvPr id="1296" name="Image1" descr="报表底图"/>
        <xdr:cNvSpPr>
          <a:spLocks noChangeAspect="1" noChangeArrowheads="1"/>
        </xdr:cNvSpPr>
      </xdr:nvSpPr>
      <xdr:spPr>
        <a:xfrm>
          <a:off x="1428115" y="1466646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478155</xdr:rowOff>
    </xdr:to>
    <xdr:sp>
      <xdr:nvSpPr>
        <xdr:cNvPr id="1297" name="Image1" descr="报表底图"/>
        <xdr:cNvSpPr>
          <a:spLocks noChangeAspect="1" noChangeArrowheads="1"/>
        </xdr:cNvSpPr>
      </xdr:nvSpPr>
      <xdr:spPr>
        <a:xfrm>
          <a:off x="1428115" y="1466646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478155</xdr:rowOff>
    </xdr:to>
    <xdr:sp>
      <xdr:nvSpPr>
        <xdr:cNvPr id="1298" name="Image1" descr="报表底图"/>
        <xdr:cNvSpPr>
          <a:spLocks noChangeAspect="1" noChangeArrowheads="1"/>
        </xdr:cNvSpPr>
      </xdr:nvSpPr>
      <xdr:spPr>
        <a:xfrm>
          <a:off x="1428115" y="1466646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478155</xdr:rowOff>
    </xdr:to>
    <xdr:sp>
      <xdr:nvSpPr>
        <xdr:cNvPr id="1299" name="Image1" descr="报表底图"/>
        <xdr:cNvSpPr>
          <a:spLocks noChangeAspect="1" noChangeArrowheads="1"/>
        </xdr:cNvSpPr>
      </xdr:nvSpPr>
      <xdr:spPr>
        <a:xfrm>
          <a:off x="1428115" y="1466646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478155</xdr:rowOff>
    </xdr:to>
    <xdr:sp>
      <xdr:nvSpPr>
        <xdr:cNvPr id="1300" name="Image1" descr="报表底图"/>
        <xdr:cNvSpPr>
          <a:spLocks noChangeAspect="1" noChangeArrowheads="1"/>
        </xdr:cNvSpPr>
      </xdr:nvSpPr>
      <xdr:spPr>
        <a:xfrm>
          <a:off x="1428115" y="1466646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478155</xdr:rowOff>
    </xdr:to>
    <xdr:sp>
      <xdr:nvSpPr>
        <xdr:cNvPr id="1301" name="Image1" descr="报表底图"/>
        <xdr:cNvSpPr>
          <a:spLocks noChangeAspect="1" noChangeArrowheads="1"/>
        </xdr:cNvSpPr>
      </xdr:nvSpPr>
      <xdr:spPr>
        <a:xfrm>
          <a:off x="1428115" y="1466646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219</xdr:row>
      <xdr:rowOff>0</xdr:rowOff>
    </xdr:from>
    <xdr:to>
      <xdr:col>2</xdr:col>
      <xdr:colOff>274320</xdr:colOff>
      <xdr:row>219</xdr:row>
      <xdr:rowOff>478155</xdr:rowOff>
    </xdr:to>
    <xdr:sp>
      <xdr:nvSpPr>
        <xdr:cNvPr id="1302" name="AutoShape 27" descr="报表底图"/>
        <xdr:cNvSpPr>
          <a:spLocks noChangeAspect="1" noChangeArrowheads="1"/>
        </xdr:cNvSpPr>
      </xdr:nvSpPr>
      <xdr:spPr>
        <a:xfrm>
          <a:off x="1428115" y="1455724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219</xdr:row>
      <xdr:rowOff>0</xdr:rowOff>
    </xdr:from>
    <xdr:to>
      <xdr:col>2</xdr:col>
      <xdr:colOff>274320</xdr:colOff>
      <xdr:row>219</xdr:row>
      <xdr:rowOff>508635</xdr:rowOff>
    </xdr:to>
    <xdr:sp>
      <xdr:nvSpPr>
        <xdr:cNvPr id="1303" name="AutoShape 28" descr="报表底图"/>
        <xdr:cNvSpPr>
          <a:spLocks noChangeAspect="1" noChangeArrowheads="1"/>
        </xdr:cNvSpPr>
      </xdr:nvSpPr>
      <xdr:spPr>
        <a:xfrm>
          <a:off x="1428115" y="1455724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219</xdr:row>
      <xdr:rowOff>0</xdr:rowOff>
    </xdr:from>
    <xdr:to>
      <xdr:col>2</xdr:col>
      <xdr:colOff>274320</xdr:colOff>
      <xdr:row>219</xdr:row>
      <xdr:rowOff>508635</xdr:rowOff>
    </xdr:to>
    <xdr:sp>
      <xdr:nvSpPr>
        <xdr:cNvPr id="1304" name="AutoShape 29" descr="报表底图"/>
        <xdr:cNvSpPr>
          <a:spLocks noChangeAspect="1" noChangeArrowheads="1"/>
        </xdr:cNvSpPr>
      </xdr:nvSpPr>
      <xdr:spPr>
        <a:xfrm>
          <a:off x="1428115" y="1455724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219</xdr:row>
      <xdr:rowOff>0</xdr:rowOff>
    </xdr:from>
    <xdr:to>
      <xdr:col>2</xdr:col>
      <xdr:colOff>274320</xdr:colOff>
      <xdr:row>219</xdr:row>
      <xdr:rowOff>508635</xdr:rowOff>
    </xdr:to>
    <xdr:sp>
      <xdr:nvSpPr>
        <xdr:cNvPr id="1305" name="AutoShape 30" descr="报表底图"/>
        <xdr:cNvSpPr>
          <a:spLocks noChangeAspect="1" noChangeArrowheads="1"/>
        </xdr:cNvSpPr>
      </xdr:nvSpPr>
      <xdr:spPr>
        <a:xfrm>
          <a:off x="1428115" y="1455724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219</xdr:row>
      <xdr:rowOff>0</xdr:rowOff>
    </xdr:from>
    <xdr:to>
      <xdr:col>2</xdr:col>
      <xdr:colOff>274320</xdr:colOff>
      <xdr:row>219</xdr:row>
      <xdr:rowOff>508635</xdr:rowOff>
    </xdr:to>
    <xdr:sp>
      <xdr:nvSpPr>
        <xdr:cNvPr id="1306" name="AutoShape 31" descr="报表底图"/>
        <xdr:cNvSpPr>
          <a:spLocks noChangeAspect="1" noChangeArrowheads="1"/>
        </xdr:cNvSpPr>
      </xdr:nvSpPr>
      <xdr:spPr>
        <a:xfrm>
          <a:off x="1428115" y="1455724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219</xdr:row>
      <xdr:rowOff>0</xdr:rowOff>
    </xdr:from>
    <xdr:to>
      <xdr:col>2</xdr:col>
      <xdr:colOff>274320</xdr:colOff>
      <xdr:row>219</xdr:row>
      <xdr:rowOff>508635</xdr:rowOff>
    </xdr:to>
    <xdr:sp>
      <xdr:nvSpPr>
        <xdr:cNvPr id="1307" name="AutoShape 32" descr="报表底图"/>
        <xdr:cNvSpPr>
          <a:spLocks noChangeAspect="1" noChangeArrowheads="1"/>
        </xdr:cNvSpPr>
      </xdr:nvSpPr>
      <xdr:spPr>
        <a:xfrm>
          <a:off x="1428115" y="1455724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219</xdr:row>
      <xdr:rowOff>0</xdr:rowOff>
    </xdr:from>
    <xdr:to>
      <xdr:col>2</xdr:col>
      <xdr:colOff>274320</xdr:colOff>
      <xdr:row>219</xdr:row>
      <xdr:rowOff>508635</xdr:rowOff>
    </xdr:to>
    <xdr:sp>
      <xdr:nvSpPr>
        <xdr:cNvPr id="1308" name="AutoShape 33" descr="报表底图"/>
        <xdr:cNvSpPr>
          <a:spLocks noChangeAspect="1" noChangeArrowheads="1"/>
        </xdr:cNvSpPr>
      </xdr:nvSpPr>
      <xdr:spPr>
        <a:xfrm>
          <a:off x="1428115" y="1455724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219</xdr:row>
      <xdr:rowOff>0</xdr:rowOff>
    </xdr:from>
    <xdr:to>
      <xdr:col>2</xdr:col>
      <xdr:colOff>274320</xdr:colOff>
      <xdr:row>219</xdr:row>
      <xdr:rowOff>508635</xdr:rowOff>
    </xdr:to>
    <xdr:sp>
      <xdr:nvSpPr>
        <xdr:cNvPr id="1309" name="AutoShape 34" descr="报表底图"/>
        <xdr:cNvSpPr>
          <a:spLocks noChangeAspect="1" noChangeArrowheads="1"/>
        </xdr:cNvSpPr>
      </xdr:nvSpPr>
      <xdr:spPr>
        <a:xfrm>
          <a:off x="1428115" y="1455724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219</xdr:row>
      <xdr:rowOff>0</xdr:rowOff>
    </xdr:from>
    <xdr:to>
      <xdr:col>2</xdr:col>
      <xdr:colOff>274320</xdr:colOff>
      <xdr:row>219</xdr:row>
      <xdr:rowOff>478155</xdr:rowOff>
    </xdr:to>
    <xdr:sp>
      <xdr:nvSpPr>
        <xdr:cNvPr id="1310" name="AutoShape 35" descr="报表底图"/>
        <xdr:cNvSpPr>
          <a:spLocks noChangeAspect="1" noChangeArrowheads="1"/>
        </xdr:cNvSpPr>
      </xdr:nvSpPr>
      <xdr:spPr>
        <a:xfrm>
          <a:off x="1428115" y="1455724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219</xdr:row>
      <xdr:rowOff>0</xdr:rowOff>
    </xdr:from>
    <xdr:to>
      <xdr:col>2</xdr:col>
      <xdr:colOff>274320</xdr:colOff>
      <xdr:row>219</xdr:row>
      <xdr:rowOff>478155</xdr:rowOff>
    </xdr:to>
    <xdr:sp>
      <xdr:nvSpPr>
        <xdr:cNvPr id="1311" name="AutoShape 36" descr="报表底图"/>
        <xdr:cNvSpPr>
          <a:spLocks noChangeAspect="1" noChangeArrowheads="1"/>
        </xdr:cNvSpPr>
      </xdr:nvSpPr>
      <xdr:spPr>
        <a:xfrm>
          <a:off x="1428115" y="1455724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219</xdr:row>
      <xdr:rowOff>0</xdr:rowOff>
    </xdr:from>
    <xdr:to>
      <xdr:col>2</xdr:col>
      <xdr:colOff>274320</xdr:colOff>
      <xdr:row>219</xdr:row>
      <xdr:rowOff>478155</xdr:rowOff>
    </xdr:to>
    <xdr:sp>
      <xdr:nvSpPr>
        <xdr:cNvPr id="1312" name="AutoShape 37" descr="报表底图"/>
        <xdr:cNvSpPr>
          <a:spLocks noChangeAspect="1" noChangeArrowheads="1"/>
        </xdr:cNvSpPr>
      </xdr:nvSpPr>
      <xdr:spPr>
        <a:xfrm>
          <a:off x="1428115" y="1455724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219</xdr:row>
      <xdr:rowOff>0</xdr:rowOff>
    </xdr:from>
    <xdr:to>
      <xdr:col>2</xdr:col>
      <xdr:colOff>274320</xdr:colOff>
      <xdr:row>219</xdr:row>
      <xdr:rowOff>478155</xdr:rowOff>
    </xdr:to>
    <xdr:sp>
      <xdr:nvSpPr>
        <xdr:cNvPr id="1313" name="AutoShape 38" descr="报表底图"/>
        <xdr:cNvSpPr>
          <a:spLocks noChangeAspect="1" noChangeArrowheads="1"/>
        </xdr:cNvSpPr>
      </xdr:nvSpPr>
      <xdr:spPr>
        <a:xfrm>
          <a:off x="1428115" y="1455724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219</xdr:row>
      <xdr:rowOff>0</xdr:rowOff>
    </xdr:from>
    <xdr:to>
      <xdr:col>2</xdr:col>
      <xdr:colOff>274320</xdr:colOff>
      <xdr:row>219</xdr:row>
      <xdr:rowOff>478155</xdr:rowOff>
    </xdr:to>
    <xdr:sp>
      <xdr:nvSpPr>
        <xdr:cNvPr id="1314" name="AutoShape 39" descr="报表底图"/>
        <xdr:cNvSpPr>
          <a:spLocks noChangeAspect="1" noChangeArrowheads="1"/>
        </xdr:cNvSpPr>
      </xdr:nvSpPr>
      <xdr:spPr>
        <a:xfrm>
          <a:off x="1428115" y="1455724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219</xdr:row>
      <xdr:rowOff>0</xdr:rowOff>
    </xdr:from>
    <xdr:to>
      <xdr:col>2</xdr:col>
      <xdr:colOff>274320</xdr:colOff>
      <xdr:row>219</xdr:row>
      <xdr:rowOff>478155</xdr:rowOff>
    </xdr:to>
    <xdr:sp>
      <xdr:nvSpPr>
        <xdr:cNvPr id="1315" name="AutoShape 40" descr="报表底图"/>
        <xdr:cNvSpPr>
          <a:spLocks noChangeAspect="1" noChangeArrowheads="1"/>
        </xdr:cNvSpPr>
      </xdr:nvSpPr>
      <xdr:spPr>
        <a:xfrm>
          <a:off x="1428115" y="1455724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219</xdr:row>
      <xdr:rowOff>0</xdr:rowOff>
    </xdr:from>
    <xdr:to>
      <xdr:col>2</xdr:col>
      <xdr:colOff>274320</xdr:colOff>
      <xdr:row>219</xdr:row>
      <xdr:rowOff>508635</xdr:rowOff>
    </xdr:to>
    <xdr:sp>
      <xdr:nvSpPr>
        <xdr:cNvPr id="1316" name="AutoShape 41" descr="报表底图"/>
        <xdr:cNvSpPr>
          <a:spLocks noChangeAspect="1" noChangeArrowheads="1"/>
        </xdr:cNvSpPr>
      </xdr:nvSpPr>
      <xdr:spPr>
        <a:xfrm>
          <a:off x="1428115" y="1455724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219</xdr:row>
      <xdr:rowOff>0</xdr:rowOff>
    </xdr:from>
    <xdr:to>
      <xdr:col>2</xdr:col>
      <xdr:colOff>274320</xdr:colOff>
      <xdr:row>219</xdr:row>
      <xdr:rowOff>508635</xdr:rowOff>
    </xdr:to>
    <xdr:sp>
      <xdr:nvSpPr>
        <xdr:cNvPr id="1317" name="AutoShape 42" descr="报表底图"/>
        <xdr:cNvSpPr>
          <a:spLocks noChangeAspect="1" noChangeArrowheads="1"/>
        </xdr:cNvSpPr>
      </xdr:nvSpPr>
      <xdr:spPr>
        <a:xfrm>
          <a:off x="1428115" y="1455724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219</xdr:row>
      <xdr:rowOff>0</xdr:rowOff>
    </xdr:from>
    <xdr:to>
      <xdr:col>2</xdr:col>
      <xdr:colOff>274320</xdr:colOff>
      <xdr:row>219</xdr:row>
      <xdr:rowOff>508635</xdr:rowOff>
    </xdr:to>
    <xdr:sp>
      <xdr:nvSpPr>
        <xdr:cNvPr id="1318" name="AutoShape 43" descr="报表底图"/>
        <xdr:cNvSpPr>
          <a:spLocks noChangeAspect="1" noChangeArrowheads="1"/>
        </xdr:cNvSpPr>
      </xdr:nvSpPr>
      <xdr:spPr>
        <a:xfrm>
          <a:off x="1428115" y="1455724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219</xdr:row>
      <xdr:rowOff>0</xdr:rowOff>
    </xdr:from>
    <xdr:to>
      <xdr:col>2</xdr:col>
      <xdr:colOff>274320</xdr:colOff>
      <xdr:row>219</xdr:row>
      <xdr:rowOff>508635</xdr:rowOff>
    </xdr:to>
    <xdr:sp>
      <xdr:nvSpPr>
        <xdr:cNvPr id="1319" name="AutoShape 44" descr="报表底图"/>
        <xdr:cNvSpPr>
          <a:spLocks noChangeAspect="1" noChangeArrowheads="1"/>
        </xdr:cNvSpPr>
      </xdr:nvSpPr>
      <xdr:spPr>
        <a:xfrm>
          <a:off x="1428115" y="1455724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219</xdr:row>
      <xdr:rowOff>0</xdr:rowOff>
    </xdr:from>
    <xdr:to>
      <xdr:col>2</xdr:col>
      <xdr:colOff>274320</xdr:colOff>
      <xdr:row>219</xdr:row>
      <xdr:rowOff>508635</xdr:rowOff>
    </xdr:to>
    <xdr:sp>
      <xdr:nvSpPr>
        <xdr:cNvPr id="1320" name="AutoShape 45" descr="报表底图"/>
        <xdr:cNvSpPr>
          <a:spLocks noChangeAspect="1" noChangeArrowheads="1"/>
        </xdr:cNvSpPr>
      </xdr:nvSpPr>
      <xdr:spPr>
        <a:xfrm>
          <a:off x="1428115" y="1455724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219</xdr:row>
      <xdr:rowOff>0</xdr:rowOff>
    </xdr:from>
    <xdr:to>
      <xdr:col>2</xdr:col>
      <xdr:colOff>274320</xdr:colOff>
      <xdr:row>219</xdr:row>
      <xdr:rowOff>508635</xdr:rowOff>
    </xdr:to>
    <xdr:sp>
      <xdr:nvSpPr>
        <xdr:cNvPr id="1321" name="AutoShape 46" descr="报表底图"/>
        <xdr:cNvSpPr>
          <a:spLocks noChangeAspect="1" noChangeArrowheads="1"/>
        </xdr:cNvSpPr>
      </xdr:nvSpPr>
      <xdr:spPr>
        <a:xfrm>
          <a:off x="1428115" y="1455724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219</xdr:row>
      <xdr:rowOff>0</xdr:rowOff>
    </xdr:from>
    <xdr:to>
      <xdr:col>2</xdr:col>
      <xdr:colOff>274320</xdr:colOff>
      <xdr:row>219</xdr:row>
      <xdr:rowOff>508635</xdr:rowOff>
    </xdr:to>
    <xdr:sp>
      <xdr:nvSpPr>
        <xdr:cNvPr id="1322" name="AutoShape 47" descr="报表底图"/>
        <xdr:cNvSpPr>
          <a:spLocks noChangeAspect="1" noChangeArrowheads="1"/>
        </xdr:cNvSpPr>
      </xdr:nvSpPr>
      <xdr:spPr>
        <a:xfrm>
          <a:off x="1428115" y="1455724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219</xdr:row>
      <xdr:rowOff>0</xdr:rowOff>
    </xdr:from>
    <xdr:to>
      <xdr:col>2</xdr:col>
      <xdr:colOff>274320</xdr:colOff>
      <xdr:row>219</xdr:row>
      <xdr:rowOff>478155</xdr:rowOff>
    </xdr:to>
    <xdr:sp>
      <xdr:nvSpPr>
        <xdr:cNvPr id="1323" name="AutoShape 48" descr="报表底图"/>
        <xdr:cNvSpPr>
          <a:spLocks noChangeAspect="1" noChangeArrowheads="1"/>
        </xdr:cNvSpPr>
      </xdr:nvSpPr>
      <xdr:spPr>
        <a:xfrm>
          <a:off x="1428115" y="1455724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219</xdr:row>
      <xdr:rowOff>0</xdr:rowOff>
    </xdr:from>
    <xdr:to>
      <xdr:col>2</xdr:col>
      <xdr:colOff>274320</xdr:colOff>
      <xdr:row>219</xdr:row>
      <xdr:rowOff>478155</xdr:rowOff>
    </xdr:to>
    <xdr:sp>
      <xdr:nvSpPr>
        <xdr:cNvPr id="1324" name="AutoShape 49" descr="报表底图"/>
        <xdr:cNvSpPr>
          <a:spLocks noChangeAspect="1" noChangeArrowheads="1"/>
        </xdr:cNvSpPr>
      </xdr:nvSpPr>
      <xdr:spPr>
        <a:xfrm>
          <a:off x="1428115" y="1455724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219</xdr:row>
      <xdr:rowOff>0</xdr:rowOff>
    </xdr:from>
    <xdr:to>
      <xdr:col>2</xdr:col>
      <xdr:colOff>274320</xdr:colOff>
      <xdr:row>219</xdr:row>
      <xdr:rowOff>478155</xdr:rowOff>
    </xdr:to>
    <xdr:sp>
      <xdr:nvSpPr>
        <xdr:cNvPr id="1325" name="AutoShape 50" descr="报表底图"/>
        <xdr:cNvSpPr>
          <a:spLocks noChangeAspect="1" noChangeArrowheads="1"/>
        </xdr:cNvSpPr>
      </xdr:nvSpPr>
      <xdr:spPr>
        <a:xfrm>
          <a:off x="1428115" y="1455724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219</xdr:row>
      <xdr:rowOff>0</xdr:rowOff>
    </xdr:from>
    <xdr:to>
      <xdr:col>2</xdr:col>
      <xdr:colOff>274320</xdr:colOff>
      <xdr:row>219</xdr:row>
      <xdr:rowOff>478155</xdr:rowOff>
    </xdr:to>
    <xdr:sp>
      <xdr:nvSpPr>
        <xdr:cNvPr id="1326" name="AutoShape 51" descr="报表底图"/>
        <xdr:cNvSpPr>
          <a:spLocks noChangeAspect="1" noChangeArrowheads="1"/>
        </xdr:cNvSpPr>
      </xdr:nvSpPr>
      <xdr:spPr>
        <a:xfrm>
          <a:off x="1428115" y="1455724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219</xdr:row>
      <xdr:rowOff>0</xdr:rowOff>
    </xdr:from>
    <xdr:to>
      <xdr:col>2</xdr:col>
      <xdr:colOff>274320</xdr:colOff>
      <xdr:row>219</xdr:row>
      <xdr:rowOff>478155</xdr:rowOff>
    </xdr:to>
    <xdr:sp>
      <xdr:nvSpPr>
        <xdr:cNvPr id="1327" name="AutoShape 52" descr="报表底图"/>
        <xdr:cNvSpPr>
          <a:spLocks noChangeAspect="1" noChangeArrowheads="1"/>
        </xdr:cNvSpPr>
      </xdr:nvSpPr>
      <xdr:spPr>
        <a:xfrm>
          <a:off x="1428115" y="1455724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219</xdr:row>
      <xdr:rowOff>0</xdr:rowOff>
    </xdr:from>
    <xdr:to>
      <xdr:col>2</xdr:col>
      <xdr:colOff>274320</xdr:colOff>
      <xdr:row>219</xdr:row>
      <xdr:rowOff>478155</xdr:rowOff>
    </xdr:to>
    <xdr:sp>
      <xdr:nvSpPr>
        <xdr:cNvPr id="1328" name="Image1" descr="报表底图"/>
        <xdr:cNvSpPr>
          <a:spLocks noChangeAspect="1" noChangeArrowheads="1"/>
        </xdr:cNvSpPr>
      </xdr:nvSpPr>
      <xdr:spPr>
        <a:xfrm>
          <a:off x="1428115" y="1455724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219</xdr:row>
      <xdr:rowOff>0</xdr:rowOff>
    </xdr:from>
    <xdr:to>
      <xdr:col>2</xdr:col>
      <xdr:colOff>274320</xdr:colOff>
      <xdr:row>219</xdr:row>
      <xdr:rowOff>508635</xdr:rowOff>
    </xdr:to>
    <xdr:sp>
      <xdr:nvSpPr>
        <xdr:cNvPr id="1329" name="Image1" descr="报表底图"/>
        <xdr:cNvSpPr>
          <a:spLocks noChangeAspect="1" noChangeArrowheads="1"/>
        </xdr:cNvSpPr>
      </xdr:nvSpPr>
      <xdr:spPr>
        <a:xfrm>
          <a:off x="1428115" y="1455724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219</xdr:row>
      <xdr:rowOff>0</xdr:rowOff>
    </xdr:from>
    <xdr:to>
      <xdr:col>2</xdr:col>
      <xdr:colOff>274320</xdr:colOff>
      <xdr:row>219</xdr:row>
      <xdr:rowOff>508635</xdr:rowOff>
    </xdr:to>
    <xdr:sp>
      <xdr:nvSpPr>
        <xdr:cNvPr id="1330" name="Image1" descr="报表底图"/>
        <xdr:cNvSpPr>
          <a:spLocks noChangeAspect="1" noChangeArrowheads="1"/>
        </xdr:cNvSpPr>
      </xdr:nvSpPr>
      <xdr:spPr>
        <a:xfrm>
          <a:off x="1428115" y="1455724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219</xdr:row>
      <xdr:rowOff>0</xdr:rowOff>
    </xdr:from>
    <xdr:to>
      <xdr:col>2</xdr:col>
      <xdr:colOff>274320</xdr:colOff>
      <xdr:row>219</xdr:row>
      <xdr:rowOff>508635</xdr:rowOff>
    </xdr:to>
    <xdr:sp>
      <xdr:nvSpPr>
        <xdr:cNvPr id="1331" name="Image1" descr="报表底图"/>
        <xdr:cNvSpPr>
          <a:spLocks noChangeAspect="1" noChangeArrowheads="1"/>
        </xdr:cNvSpPr>
      </xdr:nvSpPr>
      <xdr:spPr>
        <a:xfrm>
          <a:off x="1428115" y="1455724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219</xdr:row>
      <xdr:rowOff>0</xdr:rowOff>
    </xdr:from>
    <xdr:to>
      <xdr:col>2</xdr:col>
      <xdr:colOff>274320</xdr:colOff>
      <xdr:row>219</xdr:row>
      <xdr:rowOff>508635</xdr:rowOff>
    </xdr:to>
    <xdr:sp>
      <xdr:nvSpPr>
        <xdr:cNvPr id="1332" name="Image1" descr="报表底图"/>
        <xdr:cNvSpPr>
          <a:spLocks noChangeAspect="1" noChangeArrowheads="1"/>
        </xdr:cNvSpPr>
      </xdr:nvSpPr>
      <xdr:spPr>
        <a:xfrm>
          <a:off x="1428115" y="1455724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219</xdr:row>
      <xdr:rowOff>0</xdr:rowOff>
    </xdr:from>
    <xdr:to>
      <xdr:col>2</xdr:col>
      <xdr:colOff>274320</xdr:colOff>
      <xdr:row>219</xdr:row>
      <xdr:rowOff>508635</xdr:rowOff>
    </xdr:to>
    <xdr:sp>
      <xdr:nvSpPr>
        <xdr:cNvPr id="1333" name="Image1" descr="报表底图"/>
        <xdr:cNvSpPr>
          <a:spLocks noChangeAspect="1" noChangeArrowheads="1"/>
        </xdr:cNvSpPr>
      </xdr:nvSpPr>
      <xdr:spPr>
        <a:xfrm>
          <a:off x="1428115" y="1455724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219</xdr:row>
      <xdr:rowOff>0</xdr:rowOff>
    </xdr:from>
    <xdr:to>
      <xdr:col>2</xdr:col>
      <xdr:colOff>274320</xdr:colOff>
      <xdr:row>219</xdr:row>
      <xdr:rowOff>508635</xdr:rowOff>
    </xdr:to>
    <xdr:sp>
      <xdr:nvSpPr>
        <xdr:cNvPr id="1334" name="Image1" descr="报表底图"/>
        <xdr:cNvSpPr>
          <a:spLocks noChangeAspect="1" noChangeArrowheads="1"/>
        </xdr:cNvSpPr>
      </xdr:nvSpPr>
      <xdr:spPr>
        <a:xfrm>
          <a:off x="1428115" y="1455724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219</xdr:row>
      <xdr:rowOff>0</xdr:rowOff>
    </xdr:from>
    <xdr:to>
      <xdr:col>2</xdr:col>
      <xdr:colOff>274320</xdr:colOff>
      <xdr:row>219</xdr:row>
      <xdr:rowOff>508635</xdr:rowOff>
    </xdr:to>
    <xdr:sp>
      <xdr:nvSpPr>
        <xdr:cNvPr id="1335" name="Image1" descr="报表底图"/>
        <xdr:cNvSpPr>
          <a:spLocks noChangeAspect="1" noChangeArrowheads="1"/>
        </xdr:cNvSpPr>
      </xdr:nvSpPr>
      <xdr:spPr>
        <a:xfrm>
          <a:off x="1428115" y="1455724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219</xdr:row>
      <xdr:rowOff>0</xdr:rowOff>
    </xdr:from>
    <xdr:to>
      <xdr:col>2</xdr:col>
      <xdr:colOff>274320</xdr:colOff>
      <xdr:row>219</xdr:row>
      <xdr:rowOff>478155</xdr:rowOff>
    </xdr:to>
    <xdr:sp>
      <xdr:nvSpPr>
        <xdr:cNvPr id="1336" name="Image1" descr="报表底图"/>
        <xdr:cNvSpPr>
          <a:spLocks noChangeAspect="1" noChangeArrowheads="1"/>
        </xdr:cNvSpPr>
      </xdr:nvSpPr>
      <xdr:spPr>
        <a:xfrm>
          <a:off x="1428115" y="1455724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219</xdr:row>
      <xdr:rowOff>0</xdr:rowOff>
    </xdr:from>
    <xdr:to>
      <xdr:col>2</xdr:col>
      <xdr:colOff>274320</xdr:colOff>
      <xdr:row>219</xdr:row>
      <xdr:rowOff>478155</xdr:rowOff>
    </xdr:to>
    <xdr:sp>
      <xdr:nvSpPr>
        <xdr:cNvPr id="1337" name="Image1" descr="报表底图"/>
        <xdr:cNvSpPr>
          <a:spLocks noChangeAspect="1" noChangeArrowheads="1"/>
        </xdr:cNvSpPr>
      </xdr:nvSpPr>
      <xdr:spPr>
        <a:xfrm>
          <a:off x="1428115" y="1455724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219</xdr:row>
      <xdr:rowOff>0</xdr:rowOff>
    </xdr:from>
    <xdr:to>
      <xdr:col>2</xdr:col>
      <xdr:colOff>274320</xdr:colOff>
      <xdr:row>219</xdr:row>
      <xdr:rowOff>478155</xdr:rowOff>
    </xdr:to>
    <xdr:sp>
      <xdr:nvSpPr>
        <xdr:cNvPr id="1338" name="Image1" descr="报表底图"/>
        <xdr:cNvSpPr>
          <a:spLocks noChangeAspect="1" noChangeArrowheads="1"/>
        </xdr:cNvSpPr>
      </xdr:nvSpPr>
      <xdr:spPr>
        <a:xfrm>
          <a:off x="1428115" y="1455724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219</xdr:row>
      <xdr:rowOff>0</xdr:rowOff>
    </xdr:from>
    <xdr:to>
      <xdr:col>2</xdr:col>
      <xdr:colOff>274320</xdr:colOff>
      <xdr:row>219</xdr:row>
      <xdr:rowOff>478155</xdr:rowOff>
    </xdr:to>
    <xdr:sp>
      <xdr:nvSpPr>
        <xdr:cNvPr id="1339" name="Image1" descr="报表底图"/>
        <xdr:cNvSpPr>
          <a:spLocks noChangeAspect="1" noChangeArrowheads="1"/>
        </xdr:cNvSpPr>
      </xdr:nvSpPr>
      <xdr:spPr>
        <a:xfrm>
          <a:off x="1428115" y="1455724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219</xdr:row>
      <xdr:rowOff>0</xdr:rowOff>
    </xdr:from>
    <xdr:to>
      <xdr:col>2</xdr:col>
      <xdr:colOff>274320</xdr:colOff>
      <xdr:row>219</xdr:row>
      <xdr:rowOff>478155</xdr:rowOff>
    </xdr:to>
    <xdr:sp>
      <xdr:nvSpPr>
        <xdr:cNvPr id="1340" name="Image1" descr="报表底图"/>
        <xdr:cNvSpPr>
          <a:spLocks noChangeAspect="1" noChangeArrowheads="1"/>
        </xdr:cNvSpPr>
      </xdr:nvSpPr>
      <xdr:spPr>
        <a:xfrm>
          <a:off x="1428115" y="1455724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219</xdr:row>
      <xdr:rowOff>0</xdr:rowOff>
    </xdr:from>
    <xdr:to>
      <xdr:col>2</xdr:col>
      <xdr:colOff>274320</xdr:colOff>
      <xdr:row>219</xdr:row>
      <xdr:rowOff>478155</xdr:rowOff>
    </xdr:to>
    <xdr:sp>
      <xdr:nvSpPr>
        <xdr:cNvPr id="1341" name="Image1" descr="报表底图"/>
        <xdr:cNvSpPr>
          <a:spLocks noChangeAspect="1" noChangeArrowheads="1"/>
        </xdr:cNvSpPr>
      </xdr:nvSpPr>
      <xdr:spPr>
        <a:xfrm>
          <a:off x="1428115" y="1455724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219</xdr:row>
      <xdr:rowOff>0</xdr:rowOff>
    </xdr:from>
    <xdr:to>
      <xdr:col>2</xdr:col>
      <xdr:colOff>274320</xdr:colOff>
      <xdr:row>219</xdr:row>
      <xdr:rowOff>508635</xdr:rowOff>
    </xdr:to>
    <xdr:sp>
      <xdr:nvSpPr>
        <xdr:cNvPr id="1342" name="Image1" descr="报表底图"/>
        <xdr:cNvSpPr>
          <a:spLocks noChangeAspect="1" noChangeArrowheads="1"/>
        </xdr:cNvSpPr>
      </xdr:nvSpPr>
      <xdr:spPr>
        <a:xfrm>
          <a:off x="1428115" y="1455724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219</xdr:row>
      <xdr:rowOff>0</xdr:rowOff>
    </xdr:from>
    <xdr:to>
      <xdr:col>2</xdr:col>
      <xdr:colOff>274320</xdr:colOff>
      <xdr:row>219</xdr:row>
      <xdr:rowOff>508635</xdr:rowOff>
    </xdr:to>
    <xdr:sp>
      <xdr:nvSpPr>
        <xdr:cNvPr id="1343" name="Image1" descr="报表底图"/>
        <xdr:cNvSpPr>
          <a:spLocks noChangeAspect="1" noChangeArrowheads="1"/>
        </xdr:cNvSpPr>
      </xdr:nvSpPr>
      <xdr:spPr>
        <a:xfrm>
          <a:off x="1428115" y="1455724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219</xdr:row>
      <xdr:rowOff>0</xdr:rowOff>
    </xdr:from>
    <xdr:to>
      <xdr:col>2</xdr:col>
      <xdr:colOff>274320</xdr:colOff>
      <xdr:row>219</xdr:row>
      <xdr:rowOff>508635</xdr:rowOff>
    </xdr:to>
    <xdr:sp>
      <xdr:nvSpPr>
        <xdr:cNvPr id="1344" name="Image1" descr="报表底图"/>
        <xdr:cNvSpPr>
          <a:spLocks noChangeAspect="1" noChangeArrowheads="1"/>
        </xdr:cNvSpPr>
      </xdr:nvSpPr>
      <xdr:spPr>
        <a:xfrm>
          <a:off x="1428115" y="1455724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219</xdr:row>
      <xdr:rowOff>0</xdr:rowOff>
    </xdr:from>
    <xdr:to>
      <xdr:col>2</xdr:col>
      <xdr:colOff>274320</xdr:colOff>
      <xdr:row>219</xdr:row>
      <xdr:rowOff>508635</xdr:rowOff>
    </xdr:to>
    <xdr:sp>
      <xdr:nvSpPr>
        <xdr:cNvPr id="1345" name="Image1" descr="报表底图"/>
        <xdr:cNvSpPr>
          <a:spLocks noChangeAspect="1" noChangeArrowheads="1"/>
        </xdr:cNvSpPr>
      </xdr:nvSpPr>
      <xdr:spPr>
        <a:xfrm>
          <a:off x="1428115" y="1455724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219</xdr:row>
      <xdr:rowOff>0</xdr:rowOff>
    </xdr:from>
    <xdr:to>
      <xdr:col>2</xdr:col>
      <xdr:colOff>274320</xdr:colOff>
      <xdr:row>219</xdr:row>
      <xdr:rowOff>508635</xdr:rowOff>
    </xdr:to>
    <xdr:sp>
      <xdr:nvSpPr>
        <xdr:cNvPr id="1346" name="Image1" descr="报表底图"/>
        <xdr:cNvSpPr>
          <a:spLocks noChangeAspect="1" noChangeArrowheads="1"/>
        </xdr:cNvSpPr>
      </xdr:nvSpPr>
      <xdr:spPr>
        <a:xfrm>
          <a:off x="1428115" y="1455724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219</xdr:row>
      <xdr:rowOff>0</xdr:rowOff>
    </xdr:from>
    <xdr:to>
      <xdr:col>2</xdr:col>
      <xdr:colOff>274320</xdr:colOff>
      <xdr:row>219</xdr:row>
      <xdr:rowOff>508635</xdr:rowOff>
    </xdr:to>
    <xdr:sp>
      <xdr:nvSpPr>
        <xdr:cNvPr id="1347" name="Image1" descr="报表底图"/>
        <xdr:cNvSpPr>
          <a:spLocks noChangeAspect="1" noChangeArrowheads="1"/>
        </xdr:cNvSpPr>
      </xdr:nvSpPr>
      <xdr:spPr>
        <a:xfrm>
          <a:off x="1428115" y="1455724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219</xdr:row>
      <xdr:rowOff>0</xdr:rowOff>
    </xdr:from>
    <xdr:to>
      <xdr:col>2</xdr:col>
      <xdr:colOff>274320</xdr:colOff>
      <xdr:row>219</xdr:row>
      <xdr:rowOff>508635</xdr:rowOff>
    </xdr:to>
    <xdr:sp>
      <xdr:nvSpPr>
        <xdr:cNvPr id="1348" name="Image1" descr="报表底图"/>
        <xdr:cNvSpPr>
          <a:spLocks noChangeAspect="1" noChangeArrowheads="1"/>
        </xdr:cNvSpPr>
      </xdr:nvSpPr>
      <xdr:spPr>
        <a:xfrm>
          <a:off x="1428115" y="1455724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219</xdr:row>
      <xdr:rowOff>0</xdr:rowOff>
    </xdr:from>
    <xdr:to>
      <xdr:col>2</xdr:col>
      <xdr:colOff>274320</xdr:colOff>
      <xdr:row>219</xdr:row>
      <xdr:rowOff>478155</xdr:rowOff>
    </xdr:to>
    <xdr:sp>
      <xdr:nvSpPr>
        <xdr:cNvPr id="1349" name="Image1" descr="报表底图"/>
        <xdr:cNvSpPr>
          <a:spLocks noChangeAspect="1" noChangeArrowheads="1"/>
        </xdr:cNvSpPr>
      </xdr:nvSpPr>
      <xdr:spPr>
        <a:xfrm>
          <a:off x="1428115" y="1455724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219</xdr:row>
      <xdr:rowOff>0</xdr:rowOff>
    </xdr:from>
    <xdr:to>
      <xdr:col>2</xdr:col>
      <xdr:colOff>274320</xdr:colOff>
      <xdr:row>219</xdr:row>
      <xdr:rowOff>478155</xdr:rowOff>
    </xdr:to>
    <xdr:sp>
      <xdr:nvSpPr>
        <xdr:cNvPr id="1350" name="Image1" descr="报表底图"/>
        <xdr:cNvSpPr>
          <a:spLocks noChangeAspect="1" noChangeArrowheads="1"/>
        </xdr:cNvSpPr>
      </xdr:nvSpPr>
      <xdr:spPr>
        <a:xfrm>
          <a:off x="1428115" y="1455724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219</xdr:row>
      <xdr:rowOff>0</xdr:rowOff>
    </xdr:from>
    <xdr:to>
      <xdr:col>2</xdr:col>
      <xdr:colOff>274320</xdr:colOff>
      <xdr:row>219</xdr:row>
      <xdr:rowOff>478155</xdr:rowOff>
    </xdr:to>
    <xdr:sp>
      <xdr:nvSpPr>
        <xdr:cNvPr id="1351" name="Image1" descr="报表底图"/>
        <xdr:cNvSpPr>
          <a:spLocks noChangeAspect="1" noChangeArrowheads="1"/>
        </xdr:cNvSpPr>
      </xdr:nvSpPr>
      <xdr:spPr>
        <a:xfrm>
          <a:off x="1428115" y="1455724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219</xdr:row>
      <xdr:rowOff>0</xdr:rowOff>
    </xdr:from>
    <xdr:to>
      <xdr:col>2</xdr:col>
      <xdr:colOff>274320</xdr:colOff>
      <xdr:row>219</xdr:row>
      <xdr:rowOff>478155</xdr:rowOff>
    </xdr:to>
    <xdr:sp>
      <xdr:nvSpPr>
        <xdr:cNvPr id="1352" name="Image1" descr="报表底图"/>
        <xdr:cNvSpPr>
          <a:spLocks noChangeAspect="1" noChangeArrowheads="1"/>
        </xdr:cNvSpPr>
      </xdr:nvSpPr>
      <xdr:spPr>
        <a:xfrm>
          <a:off x="1428115" y="1455724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219</xdr:row>
      <xdr:rowOff>0</xdr:rowOff>
    </xdr:from>
    <xdr:to>
      <xdr:col>2</xdr:col>
      <xdr:colOff>274320</xdr:colOff>
      <xdr:row>219</xdr:row>
      <xdr:rowOff>478155</xdr:rowOff>
    </xdr:to>
    <xdr:sp>
      <xdr:nvSpPr>
        <xdr:cNvPr id="1353" name="Image1" descr="报表底图"/>
        <xdr:cNvSpPr>
          <a:spLocks noChangeAspect="1" noChangeArrowheads="1"/>
        </xdr:cNvSpPr>
      </xdr:nvSpPr>
      <xdr:spPr>
        <a:xfrm>
          <a:off x="1428115" y="1455724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478155</xdr:rowOff>
    </xdr:to>
    <xdr:sp>
      <xdr:nvSpPr>
        <xdr:cNvPr id="1354" name="AutoShape 27" descr="报表底图"/>
        <xdr:cNvSpPr>
          <a:spLocks noChangeAspect="1" noChangeArrowheads="1"/>
        </xdr:cNvSpPr>
      </xdr:nvSpPr>
      <xdr:spPr>
        <a:xfrm>
          <a:off x="1428115" y="1466646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508635</xdr:rowOff>
    </xdr:to>
    <xdr:sp>
      <xdr:nvSpPr>
        <xdr:cNvPr id="1355" name="AutoShape 28" descr="报表底图"/>
        <xdr:cNvSpPr>
          <a:spLocks noChangeAspect="1" noChangeArrowheads="1"/>
        </xdr:cNvSpPr>
      </xdr:nvSpPr>
      <xdr:spPr>
        <a:xfrm>
          <a:off x="1428115" y="1466646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508635</xdr:rowOff>
    </xdr:to>
    <xdr:sp>
      <xdr:nvSpPr>
        <xdr:cNvPr id="1356" name="AutoShape 29" descr="报表底图"/>
        <xdr:cNvSpPr>
          <a:spLocks noChangeAspect="1" noChangeArrowheads="1"/>
        </xdr:cNvSpPr>
      </xdr:nvSpPr>
      <xdr:spPr>
        <a:xfrm>
          <a:off x="1428115" y="1466646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508635</xdr:rowOff>
    </xdr:to>
    <xdr:sp>
      <xdr:nvSpPr>
        <xdr:cNvPr id="1357" name="AutoShape 30" descr="报表底图"/>
        <xdr:cNvSpPr>
          <a:spLocks noChangeAspect="1" noChangeArrowheads="1"/>
        </xdr:cNvSpPr>
      </xdr:nvSpPr>
      <xdr:spPr>
        <a:xfrm>
          <a:off x="1428115" y="1466646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508635</xdr:rowOff>
    </xdr:to>
    <xdr:sp>
      <xdr:nvSpPr>
        <xdr:cNvPr id="1358" name="AutoShape 31" descr="报表底图"/>
        <xdr:cNvSpPr>
          <a:spLocks noChangeAspect="1" noChangeArrowheads="1"/>
        </xdr:cNvSpPr>
      </xdr:nvSpPr>
      <xdr:spPr>
        <a:xfrm>
          <a:off x="1428115" y="1466646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508635</xdr:rowOff>
    </xdr:to>
    <xdr:sp>
      <xdr:nvSpPr>
        <xdr:cNvPr id="1359" name="AutoShape 32" descr="报表底图"/>
        <xdr:cNvSpPr>
          <a:spLocks noChangeAspect="1" noChangeArrowheads="1"/>
        </xdr:cNvSpPr>
      </xdr:nvSpPr>
      <xdr:spPr>
        <a:xfrm>
          <a:off x="1428115" y="1466646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508635</xdr:rowOff>
    </xdr:to>
    <xdr:sp>
      <xdr:nvSpPr>
        <xdr:cNvPr id="1360" name="AutoShape 33" descr="报表底图"/>
        <xdr:cNvSpPr>
          <a:spLocks noChangeAspect="1" noChangeArrowheads="1"/>
        </xdr:cNvSpPr>
      </xdr:nvSpPr>
      <xdr:spPr>
        <a:xfrm>
          <a:off x="1428115" y="1466646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508635</xdr:rowOff>
    </xdr:to>
    <xdr:sp>
      <xdr:nvSpPr>
        <xdr:cNvPr id="1361" name="AutoShape 34" descr="报表底图"/>
        <xdr:cNvSpPr>
          <a:spLocks noChangeAspect="1" noChangeArrowheads="1"/>
        </xdr:cNvSpPr>
      </xdr:nvSpPr>
      <xdr:spPr>
        <a:xfrm>
          <a:off x="1428115" y="1466646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478155</xdr:rowOff>
    </xdr:to>
    <xdr:sp>
      <xdr:nvSpPr>
        <xdr:cNvPr id="1362" name="AutoShape 35" descr="报表底图"/>
        <xdr:cNvSpPr>
          <a:spLocks noChangeAspect="1" noChangeArrowheads="1"/>
        </xdr:cNvSpPr>
      </xdr:nvSpPr>
      <xdr:spPr>
        <a:xfrm>
          <a:off x="1428115" y="1466646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478155</xdr:rowOff>
    </xdr:to>
    <xdr:sp>
      <xdr:nvSpPr>
        <xdr:cNvPr id="1363" name="AutoShape 36" descr="报表底图"/>
        <xdr:cNvSpPr>
          <a:spLocks noChangeAspect="1" noChangeArrowheads="1"/>
        </xdr:cNvSpPr>
      </xdr:nvSpPr>
      <xdr:spPr>
        <a:xfrm>
          <a:off x="1428115" y="1466646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478155</xdr:rowOff>
    </xdr:to>
    <xdr:sp>
      <xdr:nvSpPr>
        <xdr:cNvPr id="1364" name="AutoShape 37" descr="报表底图"/>
        <xdr:cNvSpPr>
          <a:spLocks noChangeAspect="1" noChangeArrowheads="1"/>
        </xdr:cNvSpPr>
      </xdr:nvSpPr>
      <xdr:spPr>
        <a:xfrm>
          <a:off x="1428115" y="1466646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478155</xdr:rowOff>
    </xdr:to>
    <xdr:sp>
      <xdr:nvSpPr>
        <xdr:cNvPr id="1365" name="AutoShape 38" descr="报表底图"/>
        <xdr:cNvSpPr>
          <a:spLocks noChangeAspect="1" noChangeArrowheads="1"/>
        </xdr:cNvSpPr>
      </xdr:nvSpPr>
      <xdr:spPr>
        <a:xfrm>
          <a:off x="1428115" y="1466646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478155</xdr:rowOff>
    </xdr:to>
    <xdr:sp>
      <xdr:nvSpPr>
        <xdr:cNvPr id="1366" name="AutoShape 39" descr="报表底图"/>
        <xdr:cNvSpPr>
          <a:spLocks noChangeAspect="1" noChangeArrowheads="1"/>
        </xdr:cNvSpPr>
      </xdr:nvSpPr>
      <xdr:spPr>
        <a:xfrm>
          <a:off x="1428115" y="1466646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478155</xdr:rowOff>
    </xdr:to>
    <xdr:sp>
      <xdr:nvSpPr>
        <xdr:cNvPr id="1367" name="AutoShape 40" descr="报表底图"/>
        <xdr:cNvSpPr>
          <a:spLocks noChangeAspect="1" noChangeArrowheads="1"/>
        </xdr:cNvSpPr>
      </xdr:nvSpPr>
      <xdr:spPr>
        <a:xfrm>
          <a:off x="1428115" y="1466646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508635</xdr:rowOff>
    </xdr:to>
    <xdr:sp>
      <xdr:nvSpPr>
        <xdr:cNvPr id="1368" name="AutoShape 41" descr="报表底图"/>
        <xdr:cNvSpPr>
          <a:spLocks noChangeAspect="1" noChangeArrowheads="1"/>
        </xdr:cNvSpPr>
      </xdr:nvSpPr>
      <xdr:spPr>
        <a:xfrm>
          <a:off x="1428115" y="1466646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508635</xdr:rowOff>
    </xdr:to>
    <xdr:sp>
      <xdr:nvSpPr>
        <xdr:cNvPr id="1369" name="AutoShape 42" descr="报表底图"/>
        <xdr:cNvSpPr>
          <a:spLocks noChangeAspect="1" noChangeArrowheads="1"/>
        </xdr:cNvSpPr>
      </xdr:nvSpPr>
      <xdr:spPr>
        <a:xfrm>
          <a:off x="1428115" y="1466646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508635</xdr:rowOff>
    </xdr:to>
    <xdr:sp>
      <xdr:nvSpPr>
        <xdr:cNvPr id="1370" name="AutoShape 43" descr="报表底图"/>
        <xdr:cNvSpPr>
          <a:spLocks noChangeAspect="1" noChangeArrowheads="1"/>
        </xdr:cNvSpPr>
      </xdr:nvSpPr>
      <xdr:spPr>
        <a:xfrm>
          <a:off x="1428115" y="1466646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508635</xdr:rowOff>
    </xdr:to>
    <xdr:sp>
      <xdr:nvSpPr>
        <xdr:cNvPr id="1371" name="AutoShape 44" descr="报表底图"/>
        <xdr:cNvSpPr>
          <a:spLocks noChangeAspect="1" noChangeArrowheads="1"/>
        </xdr:cNvSpPr>
      </xdr:nvSpPr>
      <xdr:spPr>
        <a:xfrm>
          <a:off x="1428115" y="1466646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508635</xdr:rowOff>
    </xdr:to>
    <xdr:sp>
      <xdr:nvSpPr>
        <xdr:cNvPr id="1372" name="AutoShape 45" descr="报表底图"/>
        <xdr:cNvSpPr>
          <a:spLocks noChangeAspect="1" noChangeArrowheads="1"/>
        </xdr:cNvSpPr>
      </xdr:nvSpPr>
      <xdr:spPr>
        <a:xfrm>
          <a:off x="1428115" y="1466646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508635</xdr:rowOff>
    </xdr:to>
    <xdr:sp>
      <xdr:nvSpPr>
        <xdr:cNvPr id="1373" name="AutoShape 46" descr="报表底图"/>
        <xdr:cNvSpPr>
          <a:spLocks noChangeAspect="1" noChangeArrowheads="1"/>
        </xdr:cNvSpPr>
      </xdr:nvSpPr>
      <xdr:spPr>
        <a:xfrm>
          <a:off x="1428115" y="1466646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508635</xdr:rowOff>
    </xdr:to>
    <xdr:sp>
      <xdr:nvSpPr>
        <xdr:cNvPr id="1374" name="AutoShape 47" descr="报表底图"/>
        <xdr:cNvSpPr>
          <a:spLocks noChangeAspect="1" noChangeArrowheads="1"/>
        </xdr:cNvSpPr>
      </xdr:nvSpPr>
      <xdr:spPr>
        <a:xfrm>
          <a:off x="1428115" y="1466646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478155</xdr:rowOff>
    </xdr:to>
    <xdr:sp>
      <xdr:nvSpPr>
        <xdr:cNvPr id="1375" name="AutoShape 48" descr="报表底图"/>
        <xdr:cNvSpPr>
          <a:spLocks noChangeAspect="1" noChangeArrowheads="1"/>
        </xdr:cNvSpPr>
      </xdr:nvSpPr>
      <xdr:spPr>
        <a:xfrm>
          <a:off x="1428115" y="1466646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478155</xdr:rowOff>
    </xdr:to>
    <xdr:sp>
      <xdr:nvSpPr>
        <xdr:cNvPr id="1376" name="AutoShape 49" descr="报表底图"/>
        <xdr:cNvSpPr>
          <a:spLocks noChangeAspect="1" noChangeArrowheads="1"/>
        </xdr:cNvSpPr>
      </xdr:nvSpPr>
      <xdr:spPr>
        <a:xfrm>
          <a:off x="1428115" y="1466646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478155</xdr:rowOff>
    </xdr:to>
    <xdr:sp>
      <xdr:nvSpPr>
        <xdr:cNvPr id="1377" name="AutoShape 50" descr="报表底图"/>
        <xdr:cNvSpPr>
          <a:spLocks noChangeAspect="1" noChangeArrowheads="1"/>
        </xdr:cNvSpPr>
      </xdr:nvSpPr>
      <xdr:spPr>
        <a:xfrm>
          <a:off x="1428115" y="1466646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478155</xdr:rowOff>
    </xdr:to>
    <xdr:sp>
      <xdr:nvSpPr>
        <xdr:cNvPr id="1378" name="AutoShape 51" descr="报表底图"/>
        <xdr:cNvSpPr>
          <a:spLocks noChangeAspect="1" noChangeArrowheads="1"/>
        </xdr:cNvSpPr>
      </xdr:nvSpPr>
      <xdr:spPr>
        <a:xfrm>
          <a:off x="1428115" y="1466646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478155</xdr:rowOff>
    </xdr:to>
    <xdr:sp>
      <xdr:nvSpPr>
        <xdr:cNvPr id="1379" name="AutoShape 52" descr="报表底图"/>
        <xdr:cNvSpPr>
          <a:spLocks noChangeAspect="1" noChangeArrowheads="1"/>
        </xdr:cNvSpPr>
      </xdr:nvSpPr>
      <xdr:spPr>
        <a:xfrm>
          <a:off x="1428115" y="1466646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478155</xdr:rowOff>
    </xdr:to>
    <xdr:sp>
      <xdr:nvSpPr>
        <xdr:cNvPr id="1380" name="Image1" descr="报表底图"/>
        <xdr:cNvSpPr>
          <a:spLocks noChangeAspect="1" noChangeArrowheads="1"/>
        </xdr:cNvSpPr>
      </xdr:nvSpPr>
      <xdr:spPr>
        <a:xfrm>
          <a:off x="1428115" y="1466646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508635</xdr:rowOff>
    </xdr:to>
    <xdr:sp>
      <xdr:nvSpPr>
        <xdr:cNvPr id="1381" name="Image1" descr="报表底图"/>
        <xdr:cNvSpPr>
          <a:spLocks noChangeAspect="1" noChangeArrowheads="1"/>
        </xdr:cNvSpPr>
      </xdr:nvSpPr>
      <xdr:spPr>
        <a:xfrm>
          <a:off x="1428115" y="1466646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508635</xdr:rowOff>
    </xdr:to>
    <xdr:sp>
      <xdr:nvSpPr>
        <xdr:cNvPr id="1382" name="Image1" descr="报表底图"/>
        <xdr:cNvSpPr>
          <a:spLocks noChangeAspect="1" noChangeArrowheads="1"/>
        </xdr:cNvSpPr>
      </xdr:nvSpPr>
      <xdr:spPr>
        <a:xfrm>
          <a:off x="1428115" y="1466646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508635</xdr:rowOff>
    </xdr:to>
    <xdr:sp>
      <xdr:nvSpPr>
        <xdr:cNvPr id="1383" name="Image1" descr="报表底图"/>
        <xdr:cNvSpPr>
          <a:spLocks noChangeAspect="1" noChangeArrowheads="1"/>
        </xdr:cNvSpPr>
      </xdr:nvSpPr>
      <xdr:spPr>
        <a:xfrm>
          <a:off x="1428115" y="1466646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508635</xdr:rowOff>
    </xdr:to>
    <xdr:sp>
      <xdr:nvSpPr>
        <xdr:cNvPr id="1384" name="Image1" descr="报表底图"/>
        <xdr:cNvSpPr>
          <a:spLocks noChangeAspect="1" noChangeArrowheads="1"/>
        </xdr:cNvSpPr>
      </xdr:nvSpPr>
      <xdr:spPr>
        <a:xfrm>
          <a:off x="1428115" y="1466646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508635</xdr:rowOff>
    </xdr:to>
    <xdr:sp>
      <xdr:nvSpPr>
        <xdr:cNvPr id="1385" name="Image1" descr="报表底图"/>
        <xdr:cNvSpPr>
          <a:spLocks noChangeAspect="1" noChangeArrowheads="1"/>
        </xdr:cNvSpPr>
      </xdr:nvSpPr>
      <xdr:spPr>
        <a:xfrm>
          <a:off x="1428115" y="1466646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508635</xdr:rowOff>
    </xdr:to>
    <xdr:sp>
      <xdr:nvSpPr>
        <xdr:cNvPr id="1386" name="Image1" descr="报表底图"/>
        <xdr:cNvSpPr>
          <a:spLocks noChangeAspect="1" noChangeArrowheads="1"/>
        </xdr:cNvSpPr>
      </xdr:nvSpPr>
      <xdr:spPr>
        <a:xfrm>
          <a:off x="1428115" y="1466646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508635</xdr:rowOff>
    </xdr:to>
    <xdr:sp>
      <xdr:nvSpPr>
        <xdr:cNvPr id="1387" name="Image1" descr="报表底图"/>
        <xdr:cNvSpPr>
          <a:spLocks noChangeAspect="1" noChangeArrowheads="1"/>
        </xdr:cNvSpPr>
      </xdr:nvSpPr>
      <xdr:spPr>
        <a:xfrm>
          <a:off x="1428115" y="1466646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478155</xdr:rowOff>
    </xdr:to>
    <xdr:sp>
      <xdr:nvSpPr>
        <xdr:cNvPr id="1388" name="Image1" descr="报表底图"/>
        <xdr:cNvSpPr>
          <a:spLocks noChangeAspect="1" noChangeArrowheads="1"/>
        </xdr:cNvSpPr>
      </xdr:nvSpPr>
      <xdr:spPr>
        <a:xfrm>
          <a:off x="1428115" y="1466646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478155</xdr:rowOff>
    </xdr:to>
    <xdr:sp>
      <xdr:nvSpPr>
        <xdr:cNvPr id="1389" name="Image1" descr="报表底图"/>
        <xdr:cNvSpPr>
          <a:spLocks noChangeAspect="1" noChangeArrowheads="1"/>
        </xdr:cNvSpPr>
      </xdr:nvSpPr>
      <xdr:spPr>
        <a:xfrm>
          <a:off x="1428115" y="1466646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478155</xdr:rowOff>
    </xdr:to>
    <xdr:sp>
      <xdr:nvSpPr>
        <xdr:cNvPr id="1390" name="Image1" descr="报表底图"/>
        <xdr:cNvSpPr>
          <a:spLocks noChangeAspect="1" noChangeArrowheads="1"/>
        </xdr:cNvSpPr>
      </xdr:nvSpPr>
      <xdr:spPr>
        <a:xfrm>
          <a:off x="1428115" y="1466646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478155</xdr:rowOff>
    </xdr:to>
    <xdr:sp>
      <xdr:nvSpPr>
        <xdr:cNvPr id="1391" name="Image1" descr="报表底图"/>
        <xdr:cNvSpPr>
          <a:spLocks noChangeAspect="1" noChangeArrowheads="1"/>
        </xdr:cNvSpPr>
      </xdr:nvSpPr>
      <xdr:spPr>
        <a:xfrm>
          <a:off x="1428115" y="1466646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478155</xdr:rowOff>
    </xdr:to>
    <xdr:sp>
      <xdr:nvSpPr>
        <xdr:cNvPr id="1392" name="Image1" descr="报表底图"/>
        <xdr:cNvSpPr>
          <a:spLocks noChangeAspect="1" noChangeArrowheads="1"/>
        </xdr:cNvSpPr>
      </xdr:nvSpPr>
      <xdr:spPr>
        <a:xfrm>
          <a:off x="1428115" y="1466646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478155</xdr:rowOff>
    </xdr:to>
    <xdr:sp>
      <xdr:nvSpPr>
        <xdr:cNvPr id="1393" name="Image1" descr="报表底图"/>
        <xdr:cNvSpPr>
          <a:spLocks noChangeAspect="1" noChangeArrowheads="1"/>
        </xdr:cNvSpPr>
      </xdr:nvSpPr>
      <xdr:spPr>
        <a:xfrm>
          <a:off x="1428115" y="1466646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508635</xdr:rowOff>
    </xdr:to>
    <xdr:sp>
      <xdr:nvSpPr>
        <xdr:cNvPr id="1394" name="Image1" descr="报表底图"/>
        <xdr:cNvSpPr>
          <a:spLocks noChangeAspect="1" noChangeArrowheads="1"/>
        </xdr:cNvSpPr>
      </xdr:nvSpPr>
      <xdr:spPr>
        <a:xfrm>
          <a:off x="1428115" y="1466646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508635</xdr:rowOff>
    </xdr:to>
    <xdr:sp>
      <xdr:nvSpPr>
        <xdr:cNvPr id="1395" name="Image1" descr="报表底图"/>
        <xdr:cNvSpPr>
          <a:spLocks noChangeAspect="1" noChangeArrowheads="1"/>
        </xdr:cNvSpPr>
      </xdr:nvSpPr>
      <xdr:spPr>
        <a:xfrm>
          <a:off x="1428115" y="1466646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508635</xdr:rowOff>
    </xdr:to>
    <xdr:sp>
      <xdr:nvSpPr>
        <xdr:cNvPr id="1396" name="Image1" descr="报表底图"/>
        <xdr:cNvSpPr>
          <a:spLocks noChangeAspect="1" noChangeArrowheads="1"/>
        </xdr:cNvSpPr>
      </xdr:nvSpPr>
      <xdr:spPr>
        <a:xfrm>
          <a:off x="1428115" y="1466646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508635</xdr:rowOff>
    </xdr:to>
    <xdr:sp>
      <xdr:nvSpPr>
        <xdr:cNvPr id="1397" name="Image1" descr="报表底图"/>
        <xdr:cNvSpPr>
          <a:spLocks noChangeAspect="1" noChangeArrowheads="1"/>
        </xdr:cNvSpPr>
      </xdr:nvSpPr>
      <xdr:spPr>
        <a:xfrm>
          <a:off x="1428115" y="1466646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508635</xdr:rowOff>
    </xdr:to>
    <xdr:sp>
      <xdr:nvSpPr>
        <xdr:cNvPr id="1398" name="Image1" descr="报表底图"/>
        <xdr:cNvSpPr>
          <a:spLocks noChangeAspect="1" noChangeArrowheads="1"/>
        </xdr:cNvSpPr>
      </xdr:nvSpPr>
      <xdr:spPr>
        <a:xfrm>
          <a:off x="1428115" y="1466646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508635</xdr:rowOff>
    </xdr:to>
    <xdr:sp>
      <xdr:nvSpPr>
        <xdr:cNvPr id="1399" name="Image1" descr="报表底图"/>
        <xdr:cNvSpPr>
          <a:spLocks noChangeAspect="1" noChangeArrowheads="1"/>
        </xdr:cNvSpPr>
      </xdr:nvSpPr>
      <xdr:spPr>
        <a:xfrm>
          <a:off x="1428115" y="1466646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508635</xdr:rowOff>
    </xdr:to>
    <xdr:sp>
      <xdr:nvSpPr>
        <xdr:cNvPr id="1400" name="Image1" descr="报表底图"/>
        <xdr:cNvSpPr>
          <a:spLocks noChangeAspect="1" noChangeArrowheads="1"/>
        </xdr:cNvSpPr>
      </xdr:nvSpPr>
      <xdr:spPr>
        <a:xfrm>
          <a:off x="1428115" y="1466646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478155</xdr:rowOff>
    </xdr:to>
    <xdr:sp>
      <xdr:nvSpPr>
        <xdr:cNvPr id="1401" name="Image1" descr="报表底图"/>
        <xdr:cNvSpPr>
          <a:spLocks noChangeAspect="1" noChangeArrowheads="1"/>
        </xdr:cNvSpPr>
      </xdr:nvSpPr>
      <xdr:spPr>
        <a:xfrm>
          <a:off x="1428115" y="1466646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478155</xdr:rowOff>
    </xdr:to>
    <xdr:sp>
      <xdr:nvSpPr>
        <xdr:cNvPr id="1402" name="Image1" descr="报表底图"/>
        <xdr:cNvSpPr>
          <a:spLocks noChangeAspect="1" noChangeArrowheads="1"/>
        </xdr:cNvSpPr>
      </xdr:nvSpPr>
      <xdr:spPr>
        <a:xfrm>
          <a:off x="1428115" y="1466646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478155</xdr:rowOff>
    </xdr:to>
    <xdr:sp>
      <xdr:nvSpPr>
        <xdr:cNvPr id="1403" name="Image1" descr="报表底图"/>
        <xdr:cNvSpPr>
          <a:spLocks noChangeAspect="1" noChangeArrowheads="1"/>
        </xdr:cNvSpPr>
      </xdr:nvSpPr>
      <xdr:spPr>
        <a:xfrm>
          <a:off x="1428115" y="1466646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478155</xdr:rowOff>
    </xdr:to>
    <xdr:sp>
      <xdr:nvSpPr>
        <xdr:cNvPr id="1404" name="Image1" descr="报表底图"/>
        <xdr:cNvSpPr>
          <a:spLocks noChangeAspect="1" noChangeArrowheads="1"/>
        </xdr:cNvSpPr>
      </xdr:nvSpPr>
      <xdr:spPr>
        <a:xfrm>
          <a:off x="1428115" y="1466646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478155</xdr:rowOff>
    </xdr:to>
    <xdr:sp>
      <xdr:nvSpPr>
        <xdr:cNvPr id="1405" name="Image1" descr="报表底图"/>
        <xdr:cNvSpPr>
          <a:spLocks noChangeAspect="1" noChangeArrowheads="1"/>
        </xdr:cNvSpPr>
      </xdr:nvSpPr>
      <xdr:spPr>
        <a:xfrm>
          <a:off x="1428115" y="1466646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478155</xdr:rowOff>
    </xdr:to>
    <xdr:sp>
      <xdr:nvSpPr>
        <xdr:cNvPr id="1406" name="AutoShape 27" descr="报表底图"/>
        <xdr:cNvSpPr>
          <a:spLocks noChangeAspect="1" noChangeArrowheads="1"/>
        </xdr:cNvSpPr>
      </xdr:nvSpPr>
      <xdr:spPr>
        <a:xfrm>
          <a:off x="1428115" y="1466646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508635</xdr:rowOff>
    </xdr:to>
    <xdr:sp>
      <xdr:nvSpPr>
        <xdr:cNvPr id="1407" name="AutoShape 28" descr="报表底图"/>
        <xdr:cNvSpPr>
          <a:spLocks noChangeAspect="1" noChangeArrowheads="1"/>
        </xdr:cNvSpPr>
      </xdr:nvSpPr>
      <xdr:spPr>
        <a:xfrm>
          <a:off x="1428115" y="1466646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508635</xdr:rowOff>
    </xdr:to>
    <xdr:sp>
      <xdr:nvSpPr>
        <xdr:cNvPr id="1408" name="AutoShape 29" descr="报表底图"/>
        <xdr:cNvSpPr>
          <a:spLocks noChangeAspect="1" noChangeArrowheads="1"/>
        </xdr:cNvSpPr>
      </xdr:nvSpPr>
      <xdr:spPr>
        <a:xfrm>
          <a:off x="1428115" y="1466646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508635</xdr:rowOff>
    </xdr:to>
    <xdr:sp>
      <xdr:nvSpPr>
        <xdr:cNvPr id="1409" name="AutoShape 30" descr="报表底图"/>
        <xdr:cNvSpPr>
          <a:spLocks noChangeAspect="1" noChangeArrowheads="1"/>
        </xdr:cNvSpPr>
      </xdr:nvSpPr>
      <xdr:spPr>
        <a:xfrm>
          <a:off x="1428115" y="1466646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508635</xdr:rowOff>
    </xdr:to>
    <xdr:sp>
      <xdr:nvSpPr>
        <xdr:cNvPr id="1410" name="AutoShape 31" descr="报表底图"/>
        <xdr:cNvSpPr>
          <a:spLocks noChangeAspect="1" noChangeArrowheads="1"/>
        </xdr:cNvSpPr>
      </xdr:nvSpPr>
      <xdr:spPr>
        <a:xfrm>
          <a:off x="1428115" y="1466646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508635</xdr:rowOff>
    </xdr:to>
    <xdr:sp>
      <xdr:nvSpPr>
        <xdr:cNvPr id="1411" name="AutoShape 32" descr="报表底图"/>
        <xdr:cNvSpPr>
          <a:spLocks noChangeAspect="1" noChangeArrowheads="1"/>
        </xdr:cNvSpPr>
      </xdr:nvSpPr>
      <xdr:spPr>
        <a:xfrm>
          <a:off x="1428115" y="1466646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508635</xdr:rowOff>
    </xdr:to>
    <xdr:sp>
      <xdr:nvSpPr>
        <xdr:cNvPr id="1412" name="AutoShape 33" descr="报表底图"/>
        <xdr:cNvSpPr>
          <a:spLocks noChangeAspect="1" noChangeArrowheads="1"/>
        </xdr:cNvSpPr>
      </xdr:nvSpPr>
      <xdr:spPr>
        <a:xfrm>
          <a:off x="1428115" y="1466646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508635</xdr:rowOff>
    </xdr:to>
    <xdr:sp>
      <xdr:nvSpPr>
        <xdr:cNvPr id="1413" name="AutoShape 34" descr="报表底图"/>
        <xdr:cNvSpPr>
          <a:spLocks noChangeAspect="1" noChangeArrowheads="1"/>
        </xdr:cNvSpPr>
      </xdr:nvSpPr>
      <xdr:spPr>
        <a:xfrm>
          <a:off x="1428115" y="1466646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478155</xdr:rowOff>
    </xdr:to>
    <xdr:sp>
      <xdr:nvSpPr>
        <xdr:cNvPr id="1414" name="AutoShape 35" descr="报表底图"/>
        <xdr:cNvSpPr>
          <a:spLocks noChangeAspect="1" noChangeArrowheads="1"/>
        </xdr:cNvSpPr>
      </xdr:nvSpPr>
      <xdr:spPr>
        <a:xfrm>
          <a:off x="1428115" y="1466646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478155</xdr:rowOff>
    </xdr:to>
    <xdr:sp>
      <xdr:nvSpPr>
        <xdr:cNvPr id="1415" name="AutoShape 36" descr="报表底图"/>
        <xdr:cNvSpPr>
          <a:spLocks noChangeAspect="1" noChangeArrowheads="1"/>
        </xdr:cNvSpPr>
      </xdr:nvSpPr>
      <xdr:spPr>
        <a:xfrm>
          <a:off x="1428115" y="1466646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478155</xdr:rowOff>
    </xdr:to>
    <xdr:sp>
      <xdr:nvSpPr>
        <xdr:cNvPr id="1416" name="AutoShape 37" descr="报表底图"/>
        <xdr:cNvSpPr>
          <a:spLocks noChangeAspect="1" noChangeArrowheads="1"/>
        </xdr:cNvSpPr>
      </xdr:nvSpPr>
      <xdr:spPr>
        <a:xfrm>
          <a:off x="1428115" y="1466646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478155</xdr:rowOff>
    </xdr:to>
    <xdr:sp>
      <xdr:nvSpPr>
        <xdr:cNvPr id="1417" name="AutoShape 38" descr="报表底图"/>
        <xdr:cNvSpPr>
          <a:spLocks noChangeAspect="1" noChangeArrowheads="1"/>
        </xdr:cNvSpPr>
      </xdr:nvSpPr>
      <xdr:spPr>
        <a:xfrm>
          <a:off x="1428115" y="1466646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478155</xdr:rowOff>
    </xdr:to>
    <xdr:sp>
      <xdr:nvSpPr>
        <xdr:cNvPr id="1418" name="AutoShape 39" descr="报表底图"/>
        <xdr:cNvSpPr>
          <a:spLocks noChangeAspect="1" noChangeArrowheads="1"/>
        </xdr:cNvSpPr>
      </xdr:nvSpPr>
      <xdr:spPr>
        <a:xfrm>
          <a:off x="1428115" y="1466646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478155</xdr:rowOff>
    </xdr:to>
    <xdr:sp>
      <xdr:nvSpPr>
        <xdr:cNvPr id="1419" name="AutoShape 40" descr="报表底图"/>
        <xdr:cNvSpPr>
          <a:spLocks noChangeAspect="1" noChangeArrowheads="1"/>
        </xdr:cNvSpPr>
      </xdr:nvSpPr>
      <xdr:spPr>
        <a:xfrm>
          <a:off x="1428115" y="1466646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508635</xdr:rowOff>
    </xdr:to>
    <xdr:sp>
      <xdr:nvSpPr>
        <xdr:cNvPr id="1420" name="AutoShape 41" descr="报表底图"/>
        <xdr:cNvSpPr>
          <a:spLocks noChangeAspect="1" noChangeArrowheads="1"/>
        </xdr:cNvSpPr>
      </xdr:nvSpPr>
      <xdr:spPr>
        <a:xfrm>
          <a:off x="1428115" y="1466646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508635</xdr:rowOff>
    </xdr:to>
    <xdr:sp>
      <xdr:nvSpPr>
        <xdr:cNvPr id="1421" name="AutoShape 42" descr="报表底图"/>
        <xdr:cNvSpPr>
          <a:spLocks noChangeAspect="1" noChangeArrowheads="1"/>
        </xdr:cNvSpPr>
      </xdr:nvSpPr>
      <xdr:spPr>
        <a:xfrm>
          <a:off x="1428115" y="1466646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508635</xdr:rowOff>
    </xdr:to>
    <xdr:sp>
      <xdr:nvSpPr>
        <xdr:cNvPr id="1422" name="AutoShape 43" descr="报表底图"/>
        <xdr:cNvSpPr>
          <a:spLocks noChangeAspect="1" noChangeArrowheads="1"/>
        </xdr:cNvSpPr>
      </xdr:nvSpPr>
      <xdr:spPr>
        <a:xfrm>
          <a:off x="1428115" y="1466646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508635</xdr:rowOff>
    </xdr:to>
    <xdr:sp>
      <xdr:nvSpPr>
        <xdr:cNvPr id="1423" name="AutoShape 44" descr="报表底图"/>
        <xdr:cNvSpPr>
          <a:spLocks noChangeAspect="1" noChangeArrowheads="1"/>
        </xdr:cNvSpPr>
      </xdr:nvSpPr>
      <xdr:spPr>
        <a:xfrm>
          <a:off x="1428115" y="1466646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508635</xdr:rowOff>
    </xdr:to>
    <xdr:sp>
      <xdr:nvSpPr>
        <xdr:cNvPr id="1424" name="AutoShape 45" descr="报表底图"/>
        <xdr:cNvSpPr>
          <a:spLocks noChangeAspect="1" noChangeArrowheads="1"/>
        </xdr:cNvSpPr>
      </xdr:nvSpPr>
      <xdr:spPr>
        <a:xfrm>
          <a:off x="1428115" y="1466646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508635</xdr:rowOff>
    </xdr:to>
    <xdr:sp>
      <xdr:nvSpPr>
        <xdr:cNvPr id="1425" name="AutoShape 46" descr="报表底图"/>
        <xdr:cNvSpPr>
          <a:spLocks noChangeAspect="1" noChangeArrowheads="1"/>
        </xdr:cNvSpPr>
      </xdr:nvSpPr>
      <xdr:spPr>
        <a:xfrm>
          <a:off x="1428115" y="1466646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508635</xdr:rowOff>
    </xdr:to>
    <xdr:sp>
      <xdr:nvSpPr>
        <xdr:cNvPr id="1426" name="AutoShape 47" descr="报表底图"/>
        <xdr:cNvSpPr>
          <a:spLocks noChangeAspect="1" noChangeArrowheads="1"/>
        </xdr:cNvSpPr>
      </xdr:nvSpPr>
      <xdr:spPr>
        <a:xfrm>
          <a:off x="1428115" y="1466646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478155</xdr:rowOff>
    </xdr:to>
    <xdr:sp>
      <xdr:nvSpPr>
        <xdr:cNvPr id="1427" name="AutoShape 48" descr="报表底图"/>
        <xdr:cNvSpPr>
          <a:spLocks noChangeAspect="1" noChangeArrowheads="1"/>
        </xdr:cNvSpPr>
      </xdr:nvSpPr>
      <xdr:spPr>
        <a:xfrm>
          <a:off x="1428115" y="1466646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478155</xdr:rowOff>
    </xdr:to>
    <xdr:sp>
      <xdr:nvSpPr>
        <xdr:cNvPr id="1428" name="AutoShape 49" descr="报表底图"/>
        <xdr:cNvSpPr>
          <a:spLocks noChangeAspect="1" noChangeArrowheads="1"/>
        </xdr:cNvSpPr>
      </xdr:nvSpPr>
      <xdr:spPr>
        <a:xfrm>
          <a:off x="1428115" y="1466646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478155</xdr:rowOff>
    </xdr:to>
    <xdr:sp>
      <xdr:nvSpPr>
        <xdr:cNvPr id="1429" name="AutoShape 50" descr="报表底图"/>
        <xdr:cNvSpPr>
          <a:spLocks noChangeAspect="1" noChangeArrowheads="1"/>
        </xdr:cNvSpPr>
      </xdr:nvSpPr>
      <xdr:spPr>
        <a:xfrm>
          <a:off x="1428115" y="1466646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478155</xdr:rowOff>
    </xdr:to>
    <xdr:sp>
      <xdr:nvSpPr>
        <xdr:cNvPr id="1430" name="AutoShape 51" descr="报表底图"/>
        <xdr:cNvSpPr>
          <a:spLocks noChangeAspect="1" noChangeArrowheads="1"/>
        </xdr:cNvSpPr>
      </xdr:nvSpPr>
      <xdr:spPr>
        <a:xfrm>
          <a:off x="1428115" y="1466646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478155</xdr:rowOff>
    </xdr:to>
    <xdr:sp>
      <xdr:nvSpPr>
        <xdr:cNvPr id="1431" name="AutoShape 52" descr="报表底图"/>
        <xdr:cNvSpPr>
          <a:spLocks noChangeAspect="1" noChangeArrowheads="1"/>
        </xdr:cNvSpPr>
      </xdr:nvSpPr>
      <xdr:spPr>
        <a:xfrm>
          <a:off x="1428115" y="1466646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478155</xdr:rowOff>
    </xdr:to>
    <xdr:sp>
      <xdr:nvSpPr>
        <xdr:cNvPr id="1432" name="Image1" descr="报表底图"/>
        <xdr:cNvSpPr>
          <a:spLocks noChangeAspect="1" noChangeArrowheads="1"/>
        </xdr:cNvSpPr>
      </xdr:nvSpPr>
      <xdr:spPr>
        <a:xfrm>
          <a:off x="1428115" y="1466646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508635</xdr:rowOff>
    </xdr:to>
    <xdr:sp>
      <xdr:nvSpPr>
        <xdr:cNvPr id="1433" name="Image1" descr="报表底图"/>
        <xdr:cNvSpPr>
          <a:spLocks noChangeAspect="1" noChangeArrowheads="1"/>
        </xdr:cNvSpPr>
      </xdr:nvSpPr>
      <xdr:spPr>
        <a:xfrm>
          <a:off x="1428115" y="1466646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508635</xdr:rowOff>
    </xdr:to>
    <xdr:sp>
      <xdr:nvSpPr>
        <xdr:cNvPr id="1434" name="Image1" descr="报表底图"/>
        <xdr:cNvSpPr>
          <a:spLocks noChangeAspect="1" noChangeArrowheads="1"/>
        </xdr:cNvSpPr>
      </xdr:nvSpPr>
      <xdr:spPr>
        <a:xfrm>
          <a:off x="1428115" y="1466646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508635</xdr:rowOff>
    </xdr:to>
    <xdr:sp>
      <xdr:nvSpPr>
        <xdr:cNvPr id="1435" name="Image1" descr="报表底图"/>
        <xdr:cNvSpPr>
          <a:spLocks noChangeAspect="1" noChangeArrowheads="1"/>
        </xdr:cNvSpPr>
      </xdr:nvSpPr>
      <xdr:spPr>
        <a:xfrm>
          <a:off x="1428115" y="1466646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508635</xdr:rowOff>
    </xdr:to>
    <xdr:sp>
      <xdr:nvSpPr>
        <xdr:cNvPr id="1436" name="Image1" descr="报表底图"/>
        <xdr:cNvSpPr>
          <a:spLocks noChangeAspect="1" noChangeArrowheads="1"/>
        </xdr:cNvSpPr>
      </xdr:nvSpPr>
      <xdr:spPr>
        <a:xfrm>
          <a:off x="1428115" y="1466646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508635</xdr:rowOff>
    </xdr:to>
    <xdr:sp>
      <xdr:nvSpPr>
        <xdr:cNvPr id="1437" name="Image1" descr="报表底图"/>
        <xdr:cNvSpPr>
          <a:spLocks noChangeAspect="1" noChangeArrowheads="1"/>
        </xdr:cNvSpPr>
      </xdr:nvSpPr>
      <xdr:spPr>
        <a:xfrm>
          <a:off x="1428115" y="1466646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508635</xdr:rowOff>
    </xdr:to>
    <xdr:sp>
      <xdr:nvSpPr>
        <xdr:cNvPr id="1438" name="Image1" descr="报表底图"/>
        <xdr:cNvSpPr>
          <a:spLocks noChangeAspect="1" noChangeArrowheads="1"/>
        </xdr:cNvSpPr>
      </xdr:nvSpPr>
      <xdr:spPr>
        <a:xfrm>
          <a:off x="1428115" y="1466646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508635</xdr:rowOff>
    </xdr:to>
    <xdr:sp>
      <xdr:nvSpPr>
        <xdr:cNvPr id="1439" name="Image1" descr="报表底图"/>
        <xdr:cNvSpPr>
          <a:spLocks noChangeAspect="1" noChangeArrowheads="1"/>
        </xdr:cNvSpPr>
      </xdr:nvSpPr>
      <xdr:spPr>
        <a:xfrm>
          <a:off x="1428115" y="1466646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478155</xdr:rowOff>
    </xdr:to>
    <xdr:sp>
      <xdr:nvSpPr>
        <xdr:cNvPr id="1440" name="Image1" descr="报表底图"/>
        <xdr:cNvSpPr>
          <a:spLocks noChangeAspect="1" noChangeArrowheads="1"/>
        </xdr:cNvSpPr>
      </xdr:nvSpPr>
      <xdr:spPr>
        <a:xfrm>
          <a:off x="1428115" y="1466646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478155</xdr:rowOff>
    </xdr:to>
    <xdr:sp>
      <xdr:nvSpPr>
        <xdr:cNvPr id="1441" name="Image1" descr="报表底图"/>
        <xdr:cNvSpPr>
          <a:spLocks noChangeAspect="1" noChangeArrowheads="1"/>
        </xdr:cNvSpPr>
      </xdr:nvSpPr>
      <xdr:spPr>
        <a:xfrm>
          <a:off x="1428115" y="1466646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478155</xdr:rowOff>
    </xdr:to>
    <xdr:sp>
      <xdr:nvSpPr>
        <xdr:cNvPr id="1442" name="Image1" descr="报表底图"/>
        <xdr:cNvSpPr>
          <a:spLocks noChangeAspect="1" noChangeArrowheads="1"/>
        </xdr:cNvSpPr>
      </xdr:nvSpPr>
      <xdr:spPr>
        <a:xfrm>
          <a:off x="1428115" y="1466646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478155</xdr:rowOff>
    </xdr:to>
    <xdr:sp>
      <xdr:nvSpPr>
        <xdr:cNvPr id="1443" name="Image1" descr="报表底图"/>
        <xdr:cNvSpPr>
          <a:spLocks noChangeAspect="1" noChangeArrowheads="1"/>
        </xdr:cNvSpPr>
      </xdr:nvSpPr>
      <xdr:spPr>
        <a:xfrm>
          <a:off x="1428115" y="1466646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478155</xdr:rowOff>
    </xdr:to>
    <xdr:sp>
      <xdr:nvSpPr>
        <xdr:cNvPr id="1444" name="Image1" descr="报表底图"/>
        <xdr:cNvSpPr>
          <a:spLocks noChangeAspect="1" noChangeArrowheads="1"/>
        </xdr:cNvSpPr>
      </xdr:nvSpPr>
      <xdr:spPr>
        <a:xfrm>
          <a:off x="1428115" y="1466646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478155</xdr:rowOff>
    </xdr:to>
    <xdr:sp>
      <xdr:nvSpPr>
        <xdr:cNvPr id="1445" name="Image1" descr="报表底图"/>
        <xdr:cNvSpPr>
          <a:spLocks noChangeAspect="1" noChangeArrowheads="1"/>
        </xdr:cNvSpPr>
      </xdr:nvSpPr>
      <xdr:spPr>
        <a:xfrm>
          <a:off x="1428115" y="1466646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508635</xdr:rowOff>
    </xdr:to>
    <xdr:sp>
      <xdr:nvSpPr>
        <xdr:cNvPr id="1446" name="Image1" descr="报表底图"/>
        <xdr:cNvSpPr>
          <a:spLocks noChangeAspect="1" noChangeArrowheads="1"/>
        </xdr:cNvSpPr>
      </xdr:nvSpPr>
      <xdr:spPr>
        <a:xfrm>
          <a:off x="1428115" y="1466646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508635</xdr:rowOff>
    </xdr:to>
    <xdr:sp>
      <xdr:nvSpPr>
        <xdr:cNvPr id="1447" name="Image1" descr="报表底图"/>
        <xdr:cNvSpPr>
          <a:spLocks noChangeAspect="1" noChangeArrowheads="1"/>
        </xdr:cNvSpPr>
      </xdr:nvSpPr>
      <xdr:spPr>
        <a:xfrm>
          <a:off x="1428115" y="1466646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508635</xdr:rowOff>
    </xdr:to>
    <xdr:sp>
      <xdr:nvSpPr>
        <xdr:cNvPr id="1448" name="Image1" descr="报表底图"/>
        <xdr:cNvSpPr>
          <a:spLocks noChangeAspect="1" noChangeArrowheads="1"/>
        </xdr:cNvSpPr>
      </xdr:nvSpPr>
      <xdr:spPr>
        <a:xfrm>
          <a:off x="1428115" y="1466646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508635</xdr:rowOff>
    </xdr:to>
    <xdr:sp>
      <xdr:nvSpPr>
        <xdr:cNvPr id="1449" name="Image1" descr="报表底图"/>
        <xdr:cNvSpPr>
          <a:spLocks noChangeAspect="1" noChangeArrowheads="1"/>
        </xdr:cNvSpPr>
      </xdr:nvSpPr>
      <xdr:spPr>
        <a:xfrm>
          <a:off x="1428115" y="1466646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508635</xdr:rowOff>
    </xdr:to>
    <xdr:sp>
      <xdr:nvSpPr>
        <xdr:cNvPr id="1450" name="Image1" descr="报表底图"/>
        <xdr:cNvSpPr>
          <a:spLocks noChangeAspect="1" noChangeArrowheads="1"/>
        </xdr:cNvSpPr>
      </xdr:nvSpPr>
      <xdr:spPr>
        <a:xfrm>
          <a:off x="1428115" y="1466646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508635</xdr:rowOff>
    </xdr:to>
    <xdr:sp>
      <xdr:nvSpPr>
        <xdr:cNvPr id="1451" name="Image1" descr="报表底图"/>
        <xdr:cNvSpPr>
          <a:spLocks noChangeAspect="1" noChangeArrowheads="1"/>
        </xdr:cNvSpPr>
      </xdr:nvSpPr>
      <xdr:spPr>
        <a:xfrm>
          <a:off x="1428115" y="1466646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508635</xdr:rowOff>
    </xdr:to>
    <xdr:sp>
      <xdr:nvSpPr>
        <xdr:cNvPr id="1452" name="Image1" descr="报表底图"/>
        <xdr:cNvSpPr>
          <a:spLocks noChangeAspect="1" noChangeArrowheads="1"/>
        </xdr:cNvSpPr>
      </xdr:nvSpPr>
      <xdr:spPr>
        <a:xfrm>
          <a:off x="1428115" y="1466646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478155</xdr:rowOff>
    </xdr:to>
    <xdr:sp>
      <xdr:nvSpPr>
        <xdr:cNvPr id="1453" name="Image1" descr="报表底图"/>
        <xdr:cNvSpPr>
          <a:spLocks noChangeAspect="1" noChangeArrowheads="1"/>
        </xdr:cNvSpPr>
      </xdr:nvSpPr>
      <xdr:spPr>
        <a:xfrm>
          <a:off x="1428115" y="1466646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478155</xdr:rowOff>
    </xdr:to>
    <xdr:sp>
      <xdr:nvSpPr>
        <xdr:cNvPr id="1454" name="Image1" descr="报表底图"/>
        <xdr:cNvSpPr>
          <a:spLocks noChangeAspect="1" noChangeArrowheads="1"/>
        </xdr:cNvSpPr>
      </xdr:nvSpPr>
      <xdr:spPr>
        <a:xfrm>
          <a:off x="1428115" y="1466646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478155</xdr:rowOff>
    </xdr:to>
    <xdr:sp>
      <xdr:nvSpPr>
        <xdr:cNvPr id="1455" name="Image1" descr="报表底图"/>
        <xdr:cNvSpPr>
          <a:spLocks noChangeAspect="1" noChangeArrowheads="1"/>
        </xdr:cNvSpPr>
      </xdr:nvSpPr>
      <xdr:spPr>
        <a:xfrm>
          <a:off x="1428115" y="1466646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478155</xdr:rowOff>
    </xdr:to>
    <xdr:sp>
      <xdr:nvSpPr>
        <xdr:cNvPr id="1456" name="Image1" descr="报表底图"/>
        <xdr:cNvSpPr>
          <a:spLocks noChangeAspect="1" noChangeArrowheads="1"/>
        </xdr:cNvSpPr>
      </xdr:nvSpPr>
      <xdr:spPr>
        <a:xfrm>
          <a:off x="1428115" y="1466646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478155</xdr:rowOff>
    </xdr:to>
    <xdr:sp>
      <xdr:nvSpPr>
        <xdr:cNvPr id="1457" name="Image1" descr="报表底图"/>
        <xdr:cNvSpPr>
          <a:spLocks noChangeAspect="1" noChangeArrowheads="1"/>
        </xdr:cNvSpPr>
      </xdr:nvSpPr>
      <xdr:spPr>
        <a:xfrm>
          <a:off x="1428115" y="1466646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478155</xdr:rowOff>
    </xdr:to>
    <xdr:sp>
      <xdr:nvSpPr>
        <xdr:cNvPr id="1458" name="AutoShape 27" descr="报表底图"/>
        <xdr:cNvSpPr>
          <a:spLocks noChangeAspect="1" noChangeArrowheads="1"/>
        </xdr:cNvSpPr>
      </xdr:nvSpPr>
      <xdr:spPr>
        <a:xfrm>
          <a:off x="1428115" y="1466646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508635</xdr:rowOff>
    </xdr:to>
    <xdr:sp>
      <xdr:nvSpPr>
        <xdr:cNvPr id="1459" name="AutoShape 28" descr="报表底图"/>
        <xdr:cNvSpPr>
          <a:spLocks noChangeAspect="1" noChangeArrowheads="1"/>
        </xdr:cNvSpPr>
      </xdr:nvSpPr>
      <xdr:spPr>
        <a:xfrm>
          <a:off x="1428115" y="1466646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508635</xdr:rowOff>
    </xdr:to>
    <xdr:sp>
      <xdr:nvSpPr>
        <xdr:cNvPr id="1460" name="AutoShape 29" descr="报表底图"/>
        <xdr:cNvSpPr>
          <a:spLocks noChangeAspect="1" noChangeArrowheads="1"/>
        </xdr:cNvSpPr>
      </xdr:nvSpPr>
      <xdr:spPr>
        <a:xfrm>
          <a:off x="1428115" y="1466646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508635</xdr:rowOff>
    </xdr:to>
    <xdr:sp>
      <xdr:nvSpPr>
        <xdr:cNvPr id="1461" name="AutoShape 30" descr="报表底图"/>
        <xdr:cNvSpPr>
          <a:spLocks noChangeAspect="1" noChangeArrowheads="1"/>
        </xdr:cNvSpPr>
      </xdr:nvSpPr>
      <xdr:spPr>
        <a:xfrm>
          <a:off x="1428115" y="1466646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508635</xdr:rowOff>
    </xdr:to>
    <xdr:sp>
      <xdr:nvSpPr>
        <xdr:cNvPr id="1462" name="AutoShape 31" descr="报表底图"/>
        <xdr:cNvSpPr>
          <a:spLocks noChangeAspect="1" noChangeArrowheads="1"/>
        </xdr:cNvSpPr>
      </xdr:nvSpPr>
      <xdr:spPr>
        <a:xfrm>
          <a:off x="1428115" y="1466646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508635</xdr:rowOff>
    </xdr:to>
    <xdr:sp>
      <xdr:nvSpPr>
        <xdr:cNvPr id="1463" name="AutoShape 32" descr="报表底图"/>
        <xdr:cNvSpPr>
          <a:spLocks noChangeAspect="1" noChangeArrowheads="1"/>
        </xdr:cNvSpPr>
      </xdr:nvSpPr>
      <xdr:spPr>
        <a:xfrm>
          <a:off x="1428115" y="1466646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508635</xdr:rowOff>
    </xdr:to>
    <xdr:sp>
      <xdr:nvSpPr>
        <xdr:cNvPr id="1464" name="AutoShape 33" descr="报表底图"/>
        <xdr:cNvSpPr>
          <a:spLocks noChangeAspect="1" noChangeArrowheads="1"/>
        </xdr:cNvSpPr>
      </xdr:nvSpPr>
      <xdr:spPr>
        <a:xfrm>
          <a:off x="1428115" y="1466646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508635</xdr:rowOff>
    </xdr:to>
    <xdr:sp>
      <xdr:nvSpPr>
        <xdr:cNvPr id="1465" name="AutoShape 34" descr="报表底图"/>
        <xdr:cNvSpPr>
          <a:spLocks noChangeAspect="1" noChangeArrowheads="1"/>
        </xdr:cNvSpPr>
      </xdr:nvSpPr>
      <xdr:spPr>
        <a:xfrm>
          <a:off x="1428115" y="1466646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478155</xdr:rowOff>
    </xdr:to>
    <xdr:sp>
      <xdr:nvSpPr>
        <xdr:cNvPr id="1466" name="AutoShape 35" descr="报表底图"/>
        <xdr:cNvSpPr>
          <a:spLocks noChangeAspect="1" noChangeArrowheads="1"/>
        </xdr:cNvSpPr>
      </xdr:nvSpPr>
      <xdr:spPr>
        <a:xfrm>
          <a:off x="1428115" y="1466646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478155</xdr:rowOff>
    </xdr:to>
    <xdr:sp>
      <xdr:nvSpPr>
        <xdr:cNvPr id="1467" name="AutoShape 36" descr="报表底图"/>
        <xdr:cNvSpPr>
          <a:spLocks noChangeAspect="1" noChangeArrowheads="1"/>
        </xdr:cNvSpPr>
      </xdr:nvSpPr>
      <xdr:spPr>
        <a:xfrm>
          <a:off x="1428115" y="1466646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478155</xdr:rowOff>
    </xdr:to>
    <xdr:sp>
      <xdr:nvSpPr>
        <xdr:cNvPr id="1468" name="AutoShape 37" descr="报表底图"/>
        <xdr:cNvSpPr>
          <a:spLocks noChangeAspect="1" noChangeArrowheads="1"/>
        </xdr:cNvSpPr>
      </xdr:nvSpPr>
      <xdr:spPr>
        <a:xfrm>
          <a:off x="1428115" y="1466646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478155</xdr:rowOff>
    </xdr:to>
    <xdr:sp>
      <xdr:nvSpPr>
        <xdr:cNvPr id="1469" name="AutoShape 38" descr="报表底图"/>
        <xdr:cNvSpPr>
          <a:spLocks noChangeAspect="1" noChangeArrowheads="1"/>
        </xdr:cNvSpPr>
      </xdr:nvSpPr>
      <xdr:spPr>
        <a:xfrm>
          <a:off x="1428115" y="1466646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478155</xdr:rowOff>
    </xdr:to>
    <xdr:sp>
      <xdr:nvSpPr>
        <xdr:cNvPr id="1470" name="AutoShape 39" descr="报表底图"/>
        <xdr:cNvSpPr>
          <a:spLocks noChangeAspect="1" noChangeArrowheads="1"/>
        </xdr:cNvSpPr>
      </xdr:nvSpPr>
      <xdr:spPr>
        <a:xfrm>
          <a:off x="1428115" y="1466646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478155</xdr:rowOff>
    </xdr:to>
    <xdr:sp>
      <xdr:nvSpPr>
        <xdr:cNvPr id="1471" name="AutoShape 40" descr="报表底图"/>
        <xdr:cNvSpPr>
          <a:spLocks noChangeAspect="1" noChangeArrowheads="1"/>
        </xdr:cNvSpPr>
      </xdr:nvSpPr>
      <xdr:spPr>
        <a:xfrm>
          <a:off x="1428115" y="1466646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508635</xdr:rowOff>
    </xdr:to>
    <xdr:sp>
      <xdr:nvSpPr>
        <xdr:cNvPr id="1472" name="AutoShape 41" descr="报表底图"/>
        <xdr:cNvSpPr>
          <a:spLocks noChangeAspect="1" noChangeArrowheads="1"/>
        </xdr:cNvSpPr>
      </xdr:nvSpPr>
      <xdr:spPr>
        <a:xfrm>
          <a:off x="1428115" y="1466646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508635</xdr:rowOff>
    </xdr:to>
    <xdr:sp>
      <xdr:nvSpPr>
        <xdr:cNvPr id="1473" name="AutoShape 42" descr="报表底图"/>
        <xdr:cNvSpPr>
          <a:spLocks noChangeAspect="1" noChangeArrowheads="1"/>
        </xdr:cNvSpPr>
      </xdr:nvSpPr>
      <xdr:spPr>
        <a:xfrm>
          <a:off x="1428115" y="1466646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508635</xdr:rowOff>
    </xdr:to>
    <xdr:sp>
      <xdr:nvSpPr>
        <xdr:cNvPr id="1474" name="AutoShape 43" descr="报表底图"/>
        <xdr:cNvSpPr>
          <a:spLocks noChangeAspect="1" noChangeArrowheads="1"/>
        </xdr:cNvSpPr>
      </xdr:nvSpPr>
      <xdr:spPr>
        <a:xfrm>
          <a:off x="1428115" y="1466646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508635</xdr:rowOff>
    </xdr:to>
    <xdr:sp>
      <xdr:nvSpPr>
        <xdr:cNvPr id="1475" name="AutoShape 44" descr="报表底图"/>
        <xdr:cNvSpPr>
          <a:spLocks noChangeAspect="1" noChangeArrowheads="1"/>
        </xdr:cNvSpPr>
      </xdr:nvSpPr>
      <xdr:spPr>
        <a:xfrm>
          <a:off x="1428115" y="1466646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508635</xdr:rowOff>
    </xdr:to>
    <xdr:sp>
      <xdr:nvSpPr>
        <xdr:cNvPr id="1476" name="AutoShape 45" descr="报表底图"/>
        <xdr:cNvSpPr>
          <a:spLocks noChangeAspect="1" noChangeArrowheads="1"/>
        </xdr:cNvSpPr>
      </xdr:nvSpPr>
      <xdr:spPr>
        <a:xfrm>
          <a:off x="1428115" y="1466646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508635</xdr:rowOff>
    </xdr:to>
    <xdr:sp>
      <xdr:nvSpPr>
        <xdr:cNvPr id="1477" name="AutoShape 46" descr="报表底图"/>
        <xdr:cNvSpPr>
          <a:spLocks noChangeAspect="1" noChangeArrowheads="1"/>
        </xdr:cNvSpPr>
      </xdr:nvSpPr>
      <xdr:spPr>
        <a:xfrm>
          <a:off x="1428115" y="1466646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508635</xdr:rowOff>
    </xdr:to>
    <xdr:sp>
      <xdr:nvSpPr>
        <xdr:cNvPr id="1478" name="AutoShape 47" descr="报表底图"/>
        <xdr:cNvSpPr>
          <a:spLocks noChangeAspect="1" noChangeArrowheads="1"/>
        </xdr:cNvSpPr>
      </xdr:nvSpPr>
      <xdr:spPr>
        <a:xfrm>
          <a:off x="1428115" y="1466646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478155</xdr:rowOff>
    </xdr:to>
    <xdr:sp>
      <xdr:nvSpPr>
        <xdr:cNvPr id="1479" name="AutoShape 48" descr="报表底图"/>
        <xdr:cNvSpPr>
          <a:spLocks noChangeAspect="1" noChangeArrowheads="1"/>
        </xdr:cNvSpPr>
      </xdr:nvSpPr>
      <xdr:spPr>
        <a:xfrm>
          <a:off x="1428115" y="1466646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478155</xdr:rowOff>
    </xdr:to>
    <xdr:sp>
      <xdr:nvSpPr>
        <xdr:cNvPr id="1480" name="AutoShape 49" descr="报表底图"/>
        <xdr:cNvSpPr>
          <a:spLocks noChangeAspect="1" noChangeArrowheads="1"/>
        </xdr:cNvSpPr>
      </xdr:nvSpPr>
      <xdr:spPr>
        <a:xfrm>
          <a:off x="1428115" y="1466646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478155</xdr:rowOff>
    </xdr:to>
    <xdr:sp>
      <xdr:nvSpPr>
        <xdr:cNvPr id="1481" name="AutoShape 50" descr="报表底图"/>
        <xdr:cNvSpPr>
          <a:spLocks noChangeAspect="1" noChangeArrowheads="1"/>
        </xdr:cNvSpPr>
      </xdr:nvSpPr>
      <xdr:spPr>
        <a:xfrm>
          <a:off x="1428115" y="1466646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478155</xdr:rowOff>
    </xdr:to>
    <xdr:sp>
      <xdr:nvSpPr>
        <xdr:cNvPr id="1482" name="AutoShape 51" descr="报表底图"/>
        <xdr:cNvSpPr>
          <a:spLocks noChangeAspect="1" noChangeArrowheads="1"/>
        </xdr:cNvSpPr>
      </xdr:nvSpPr>
      <xdr:spPr>
        <a:xfrm>
          <a:off x="1428115" y="1466646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478155</xdr:rowOff>
    </xdr:to>
    <xdr:sp>
      <xdr:nvSpPr>
        <xdr:cNvPr id="1483" name="AutoShape 52" descr="报表底图"/>
        <xdr:cNvSpPr>
          <a:spLocks noChangeAspect="1" noChangeArrowheads="1"/>
        </xdr:cNvSpPr>
      </xdr:nvSpPr>
      <xdr:spPr>
        <a:xfrm>
          <a:off x="1428115" y="1466646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478155</xdr:rowOff>
    </xdr:to>
    <xdr:sp>
      <xdr:nvSpPr>
        <xdr:cNvPr id="1484" name="Image1" descr="报表底图"/>
        <xdr:cNvSpPr>
          <a:spLocks noChangeAspect="1" noChangeArrowheads="1"/>
        </xdr:cNvSpPr>
      </xdr:nvSpPr>
      <xdr:spPr>
        <a:xfrm>
          <a:off x="1428115" y="1466646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508635</xdr:rowOff>
    </xdr:to>
    <xdr:sp>
      <xdr:nvSpPr>
        <xdr:cNvPr id="1485" name="Image1" descr="报表底图"/>
        <xdr:cNvSpPr>
          <a:spLocks noChangeAspect="1" noChangeArrowheads="1"/>
        </xdr:cNvSpPr>
      </xdr:nvSpPr>
      <xdr:spPr>
        <a:xfrm>
          <a:off x="1428115" y="1466646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508635</xdr:rowOff>
    </xdr:to>
    <xdr:sp>
      <xdr:nvSpPr>
        <xdr:cNvPr id="1486" name="Image1" descr="报表底图"/>
        <xdr:cNvSpPr>
          <a:spLocks noChangeAspect="1" noChangeArrowheads="1"/>
        </xdr:cNvSpPr>
      </xdr:nvSpPr>
      <xdr:spPr>
        <a:xfrm>
          <a:off x="1428115" y="1466646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508635</xdr:rowOff>
    </xdr:to>
    <xdr:sp>
      <xdr:nvSpPr>
        <xdr:cNvPr id="1487" name="Image1" descr="报表底图"/>
        <xdr:cNvSpPr>
          <a:spLocks noChangeAspect="1" noChangeArrowheads="1"/>
        </xdr:cNvSpPr>
      </xdr:nvSpPr>
      <xdr:spPr>
        <a:xfrm>
          <a:off x="1428115" y="1466646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508635</xdr:rowOff>
    </xdr:to>
    <xdr:sp>
      <xdr:nvSpPr>
        <xdr:cNvPr id="1488" name="Image1" descr="报表底图"/>
        <xdr:cNvSpPr>
          <a:spLocks noChangeAspect="1" noChangeArrowheads="1"/>
        </xdr:cNvSpPr>
      </xdr:nvSpPr>
      <xdr:spPr>
        <a:xfrm>
          <a:off x="1428115" y="1466646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508635</xdr:rowOff>
    </xdr:to>
    <xdr:sp>
      <xdr:nvSpPr>
        <xdr:cNvPr id="1489" name="Image1" descr="报表底图"/>
        <xdr:cNvSpPr>
          <a:spLocks noChangeAspect="1" noChangeArrowheads="1"/>
        </xdr:cNvSpPr>
      </xdr:nvSpPr>
      <xdr:spPr>
        <a:xfrm>
          <a:off x="1428115" y="1466646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508635</xdr:rowOff>
    </xdr:to>
    <xdr:sp>
      <xdr:nvSpPr>
        <xdr:cNvPr id="1490" name="Image1" descr="报表底图"/>
        <xdr:cNvSpPr>
          <a:spLocks noChangeAspect="1" noChangeArrowheads="1"/>
        </xdr:cNvSpPr>
      </xdr:nvSpPr>
      <xdr:spPr>
        <a:xfrm>
          <a:off x="1428115" y="1466646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508635</xdr:rowOff>
    </xdr:to>
    <xdr:sp>
      <xdr:nvSpPr>
        <xdr:cNvPr id="1491" name="Image1" descr="报表底图"/>
        <xdr:cNvSpPr>
          <a:spLocks noChangeAspect="1" noChangeArrowheads="1"/>
        </xdr:cNvSpPr>
      </xdr:nvSpPr>
      <xdr:spPr>
        <a:xfrm>
          <a:off x="1428115" y="1466646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478155</xdr:rowOff>
    </xdr:to>
    <xdr:sp>
      <xdr:nvSpPr>
        <xdr:cNvPr id="1492" name="Image1" descr="报表底图"/>
        <xdr:cNvSpPr>
          <a:spLocks noChangeAspect="1" noChangeArrowheads="1"/>
        </xdr:cNvSpPr>
      </xdr:nvSpPr>
      <xdr:spPr>
        <a:xfrm>
          <a:off x="1428115" y="1466646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478155</xdr:rowOff>
    </xdr:to>
    <xdr:sp>
      <xdr:nvSpPr>
        <xdr:cNvPr id="1493" name="Image1" descr="报表底图"/>
        <xdr:cNvSpPr>
          <a:spLocks noChangeAspect="1" noChangeArrowheads="1"/>
        </xdr:cNvSpPr>
      </xdr:nvSpPr>
      <xdr:spPr>
        <a:xfrm>
          <a:off x="1428115" y="1466646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478155</xdr:rowOff>
    </xdr:to>
    <xdr:sp>
      <xdr:nvSpPr>
        <xdr:cNvPr id="1494" name="Image1" descr="报表底图"/>
        <xdr:cNvSpPr>
          <a:spLocks noChangeAspect="1" noChangeArrowheads="1"/>
        </xdr:cNvSpPr>
      </xdr:nvSpPr>
      <xdr:spPr>
        <a:xfrm>
          <a:off x="1428115" y="1466646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478155</xdr:rowOff>
    </xdr:to>
    <xdr:sp>
      <xdr:nvSpPr>
        <xdr:cNvPr id="1495" name="Image1" descr="报表底图"/>
        <xdr:cNvSpPr>
          <a:spLocks noChangeAspect="1" noChangeArrowheads="1"/>
        </xdr:cNvSpPr>
      </xdr:nvSpPr>
      <xdr:spPr>
        <a:xfrm>
          <a:off x="1428115" y="1466646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478155</xdr:rowOff>
    </xdr:to>
    <xdr:sp>
      <xdr:nvSpPr>
        <xdr:cNvPr id="1496" name="Image1" descr="报表底图"/>
        <xdr:cNvSpPr>
          <a:spLocks noChangeAspect="1" noChangeArrowheads="1"/>
        </xdr:cNvSpPr>
      </xdr:nvSpPr>
      <xdr:spPr>
        <a:xfrm>
          <a:off x="1428115" y="1466646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478155</xdr:rowOff>
    </xdr:to>
    <xdr:sp>
      <xdr:nvSpPr>
        <xdr:cNvPr id="1497" name="Image1" descr="报表底图"/>
        <xdr:cNvSpPr>
          <a:spLocks noChangeAspect="1" noChangeArrowheads="1"/>
        </xdr:cNvSpPr>
      </xdr:nvSpPr>
      <xdr:spPr>
        <a:xfrm>
          <a:off x="1428115" y="1466646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508635</xdr:rowOff>
    </xdr:to>
    <xdr:sp>
      <xdr:nvSpPr>
        <xdr:cNvPr id="1498" name="Image1" descr="报表底图"/>
        <xdr:cNvSpPr>
          <a:spLocks noChangeAspect="1" noChangeArrowheads="1"/>
        </xdr:cNvSpPr>
      </xdr:nvSpPr>
      <xdr:spPr>
        <a:xfrm>
          <a:off x="1428115" y="1466646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508635</xdr:rowOff>
    </xdr:to>
    <xdr:sp>
      <xdr:nvSpPr>
        <xdr:cNvPr id="1499" name="Image1" descr="报表底图"/>
        <xdr:cNvSpPr>
          <a:spLocks noChangeAspect="1" noChangeArrowheads="1"/>
        </xdr:cNvSpPr>
      </xdr:nvSpPr>
      <xdr:spPr>
        <a:xfrm>
          <a:off x="1428115" y="1466646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508635</xdr:rowOff>
    </xdr:to>
    <xdr:sp>
      <xdr:nvSpPr>
        <xdr:cNvPr id="1500" name="Image1" descr="报表底图"/>
        <xdr:cNvSpPr>
          <a:spLocks noChangeAspect="1" noChangeArrowheads="1"/>
        </xdr:cNvSpPr>
      </xdr:nvSpPr>
      <xdr:spPr>
        <a:xfrm>
          <a:off x="1428115" y="1466646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508635</xdr:rowOff>
    </xdr:to>
    <xdr:sp>
      <xdr:nvSpPr>
        <xdr:cNvPr id="1501" name="Image1" descr="报表底图"/>
        <xdr:cNvSpPr>
          <a:spLocks noChangeAspect="1" noChangeArrowheads="1"/>
        </xdr:cNvSpPr>
      </xdr:nvSpPr>
      <xdr:spPr>
        <a:xfrm>
          <a:off x="1428115" y="1466646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508635</xdr:rowOff>
    </xdr:to>
    <xdr:sp>
      <xdr:nvSpPr>
        <xdr:cNvPr id="1502" name="Image1" descr="报表底图"/>
        <xdr:cNvSpPr>
          <a:spLocks noChangeAspect="1" noChangeArrowheads="1"/>
        </xdr:cNvSpPr>
      </xdr:nvSpPr>
      <xdr:spPr>
        <a:xfrm>
          <a:off x="1428115" y="1466646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508635</xdr:rowOff>
    </xdr:to>
    <xdr:sp>
      <xdr:nvSpPr>
        <xdr:cNvPr id="1503" name="Image1" descr="报表底图"/>
        <xdr:cNvSpPr>
          <a:spLocks noChangeAspect="1" noChangeArrowheads="1"/>
        </xdr:cNvSpPr>
      </xdr:nvSpPr>
      <xdr:spPr>
        <a:xfrm>
          <a:off x="1428115" y="1466646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508635</xdr:rowOff>
    </xdr:to>
    <xdr:sp>
      <xdr:nvSpPr>
        <xdr:cNvPr id="1504" name="Image1" descr="报表底图"/>
        <xdr:cNvSpPr>
          <a:spLocks noChangeAspect="1" noChangeArrowheads="1"/>
        </xdr:cNvSpPr>
      </xdr:nvSpPr>
      <xdr:spPr>
        <a:xfrm>
          <a:off x="1428115" y="1466646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478155</xdr:rowOff>
    </xdr:to>
    <xdr:sp>
      <xdr:nvSpPr>
        <xdr:cNvPr id="1505" name="Image1" descr="报表底图"/>
        <xdr:cNvSpPr>
          <a:spLocks noChangeAspect="1" noChangeArrowheads="1"/>
        </xdr:cNvSpPr>
      </xdr:nvSpPr>
      <xdr:spPr>
        <a:xfrm>
          <a:off x="1428115" y="1466646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478155</xdr:rowOff>
    </xdr:to>
    <xdr:sp>
      <xdr:nvSpPr>
        <xdr:cNvPr id="1506" name="Image1" descr="报表底图"/>
        <xdr:cNvSpPr>
          <a:spLocks noChangeAspect="1" noChangeArrowheads="1"/>
        </xdr:cNvSpPr>
      </xdr:nvSpPr>
      <xdr:spPr>
        <a:xfrm>
          <a:off x="1428115" y="1466646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478155</xdr:rowOff>
    </xdr:to>
    <xdr:sp>
      <xdr:nvSpPr>
        <xdr:cNvPr id="1507" name="Image1" descr="报表底图"/>
        <xdr:cNvSpPr>
          <a:spLocks noChangeAspect="1" noChangeArrowheads="1"/>
        </xdr:cNvSpPr>
      </xdr:nvSpPr>
      <xdr:spPr>
        <a:xfrm>
          <a:off x="1428115" y="1466646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478155</xdr:rowOff>
    </xdr:to>
    <xdr:sp>
      <xdr:nvSpPr>
        <xdr:cNvPr id="1508" name="Image1" descr="报表底图"/>
        <xdr:cNvSpPr>
          <a:spLocks noChangeAspect="1" noChangeArrowheads="1"/>
        </xdr:cNvSpPr>
      </xdr:nvSpPr>
      <xdr:spPr>
        <a:xfrm>
          <a:off x="1428115" y="1466646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478155</xdr:rowOff>
    </xdr:to>
    <xdr:sp>
      <xdr:nvSpPr>
        <xdr:cNvPr id="1509" name="Image1" descr="报表底图"/>
        <xdr:cNvSpPr>
          <a:spLocks noChangeAspect="1" noChangeArrowheads="1"/>
        </xdr:cNvSpPr>
      </xdr:nvSpPr>
      <xdr:spPr>
        <a:xfrm>
          <a:off x="1428115" y="1466646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221</xdr:row>
      <xdr:rowOff>0</xdr:rowOff>
    </xdr:from>
    <xdr:to>
      <xdr:col>2</xdr:col>
      <xdr:colOff>274320</xdr:colOff>
      <xdr:row>221</xdr:row>
      <xdr:rowOff>478155</xdr:rowOff>
    </xdr:to>
    <xdr:sp>
      <xdr:nvSpPr>
        <xdr:cNvPr id="1510" name="AutoShape 27" descr="报表底图"/>
        <xdr:cNvSpPr>
          <a:spLocks noChangeAspect="1" noChangeArrowheads="1"/>
        </xdr:cNvSpPr>
      </xdr:nvSpPr>
      <xdr:spPr>
        <a:xfrm>
          <a:off x="1428115" y="1477314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221</xdr:row>
      <xdr:rowOff>0</xdr:rowOff>
    </xdr:from>
    <xdr:to>
      <xdr:col>2</xdr:col>
      <xdr:colOff>274320</xdr:colOff>
      <xdr:row>221</xdr:row>
      <xdr:rowOff>508635</xdr:rowOff>
    </xdr:to>
    <xdr:sp>
      <xdr:nvSpPr>
        <xdr:cNvPr id="1511" name="AutoShape 28" descr="报表底图"/>
        <xdr:cNvSpPr>
          <a:spLocks noChangeAspect="1" noChangeArrowheads="1"/>
        </xdr:cNvSpPr>
      </xdr:nvSpPr>
      <xdr:spPr>
        <a:xfrm>
          <a:off x="1428115" y="1477314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221</xdr:row>
      <xdr:rowOff>0</xdr:rowOff>
    </xdr:from>
    <xdr:to>
      <xdr:col>2</xdr:col>
      <xdr:colOff>274320</xdr:colOff>
      <xdr:row>221</xdr:row>
      <xdr:rowOff>508635</xdr:rowOff>
    </xdr:to>
    <xdr:sp>
      <xdr:nvSpPr>
        <xdr:cNvPr id="1512" name="AutoShape 29" descr="报表底图"/>
        <xdr:cNvSpPr>
          <a:spLocks noChangeAspect="1" noChangeArrowheads="1"/>
        </xdr:cNvSpPr>
      </xdr:nvSpPr>
      <xdr:spPr>
        <a:xfrm>
          <a:off x="1428115" y="1477314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221</xdr:row>
      <xdr:rowOff>0</xdr:rowOff>
    </xdr:from>
    <xdr:to>
      <xdr:col>2</xdr:col>
      <xdr:colOff>274320</xdr:colOff>
      <xdr:row>221</xdr:row>
      <xdr:rowOff>508635</xdr:rowOff>
    </xdr:to>
    <xdr:sp>
      <xdr:nvSpPr>
        <xdr:cNvPr id="1513" name="AutoShape 30" descr="报表底图"/>
        <xdr:cNvSpPr>
          <a:spLocks noChangeAspect="1" noChangeArrowheads="1"/>
        </xdr:cNvSpPr>
      </xdr:nvSpPr>
      <xdr:spPr>
        <a:xfrm>
          <a:off x="1428115" y="1477314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221</xdr:row>
      <xdr:rowOff>0</xdr:rowOff>
    </xdr:from>
    <xdr:to>
      <xdr:col>2</xdr:col>
      <xdr:colOff>274320</xdr:colOff>
      <xdr:row>221</xdr:row>
      <xdr:rowOff>508635</xdr:rowOff>
    </xdr:to>
    <xdr:sp>
      <xdr:nvSpPr>
        <xdr:cNvPr id="1514" name="AutoShape 31" descr="报表底图"/>
        <xdr:cNvSpPr>
          <a:spLocks noChangeAspect="1" noChangeArrowheads="1"/>
        </xdr:cNvSpPr>
      </xdr:nvSpPr>
      <xdr:spPr>
        <a:xfrm>
          <a:off x="1428115" y="1477314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221</xdr:row>
      <xdr:rowOff>0</xdr:rowOff>
    </xdr:from>
    <xdr:to>
      <xdr:col>2</xdr:col>
      <xdr:colOff>274320</xdr:colOff>
      <xdr:row>221</xdr:row>
      <xdr:rowOff>508635</xdr:rowOff>
    </xdr:to>
    <xdr:sp>
      <xdr:nvSpPr>
        <xdr:cNvPr id="1515" name="AutoShape 32" descr="报表底图"/>
        <xdr:cNvSpPr>
          <a:spLocks noChangeAspect="1" noChangeArrowheads="1"/>
        </xdr:cNvSpPr>
      </xdr:nvSpPr>
      <xdr:spPr>
        <a:xfrm>
          <a:off x="1428115" y="1477314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221</xdr:row>
      <xdr:rowOff>0</xdr:rowOff>
    </xdr:from>
    <xdr:to>
      <xdr:col>2</xdr:col>
      <xdr:colOff>274320</xdr:colOff>
      <xdr:row>221</xdr:row>
      <xdr:rowOff>508635</xdr:rowOff>
    </xdr:to>
    <xdr:sp>
      <xdr:nvSpPr>
        <xdr:cNvPr id="1516" name="AutoShape 33" descr="报表底图"/>
        <xdr:cNvSpPr>
          <a:spLocks noChangeAspect="1" noChangeArrowheads="1"/>
        </xdr:cNvSpPr>
      </xdr:nvSpPr>
      <xdr:spPr>
        <a:xfrm>
          <a:off x="1428115" y="1477314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221</xdr:row>
      <xdr:rowOff>0</xdr:rowOff>
    </xdr:from>
    <xdr:to>
      <xdr:col>2</xdr:col>
      <xdr:colOff>274320</xdr:colOff>
      <xdr:row>221</xdr:row>
      <xdr:rowOff>508635</xdr:rowOff>
    </xdr:to>
    <xdr:sp>
      <xdr:nvSpPr>
        <xdr:cNvPr id="1517" name="AutoShape 34" descr="报表底图"/>
        <xdr:cNvSpPr>
          <a:spLocks noChangeAspect="1" noChangeArrowheads="1"/>
        </xdr:cNvSpPr>
      </xdr:nvSpPr>
      <xdr:spPr>
        <a:xfrm>
          <a:off x="1428115" y="1477314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221</xdr:row>
      <xdr:rowOff>0</xdr:rowOff>
    </xdr:from>
    <xdr:to>
      <xdr:col>2</xdr:col>
      <xdr:colOff>274320</xdr:colOff>
      <xdr:row>221</xdr:row>
      <xdr:rowOff>478155</xdr:rowOff>
    </xdr:to>
    <xdr:sp>
      <xdr:nvSpPr>
        <xdr:cNvPr id="1518" name="AutoShape 35" descr="报表底图"/>
        <xdr:cNvSpPr>
          <a:spLocks noChangeAspect="1" noChangeArrowheads="1"/>
        </xdr:cNvSpPr>
      </xdr:nvSpPr>
      <xdr:spPr>
        <a:xfrm>
          <a:off x="1428115" y="1477314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221</xdr:row>
      <xdr:rowOff>0</xdr:rowOff>
    </xdr:from>
    <xdr:to>
      <xdr:col>2</xdr:col>
      <xdr:colOff>274320</xdr:colOff>
      <xdr:row>221</xdr:row>
      <xdr:rowOff>478155</xdr:rowOff>
    </xdr:to>
    <xdr:sp>
      <xdr:nvSpPr>
        <xdr:cNvPr id="1519" name="AutoShape 36" descr="报表底图"/>
        <xdr:cNvSpPr>
          <a:spLocks noChangeAspect="1" noChangeArrowheads="1"/>
        </xdr:cNvSpPr>
      </xdr:nvSpPr>
      <xdr:spPr>
        <a:xfrm>
          <a:off x="1428115" y="1477314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221</xdr:row>
      <xdr:rowOff>0</xdr:rowOff>
    </xdr:from>
    <xdr:to>
      <xdr:col>2</xdr:col>
      <xdr:colOff>274320</xdr:colOff>
      <xdr:row>221</xdr:row>
      <xdr:rowOff>478155</xdr:rowOff>
    </xdr:to>
    <xdr:sp>
      <xdr:nvSpPr>
        <xdr:cNvPr id="1520" name="AutoShape 37" descr="报表底图"/>
        <xdr:cNvSpPr>
          <a:spLocks noChangeAspect="1" noChangeArrowheads="1"/>
        </xdr:cNvSpPr>
      </xdr:nvSpPr>
      <xdr:spPr>
        <a:xfrm>
          <a:off x="1428115" y="1477314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221</xdr:row>
      <xdr:rowOff>0</xdr:rowOff>
    </xdr:from>
    <xdr:to>
      <xdr:col>2</xdr:col>
      <xdr:colOff>274320</xdr:colOff>
      <xdr:row>221</xdr:row>
      <xdr:rowOff>478155</xdr:rowOff>
    </xdr:to>
    <xdr:sp>
      <xdr:nvSpPr>
        <xdr:cNvPr id="1521" name="AutoShape 38" descr="报表底图"/>
        <xdr:cNvSpPr>
          <a:spLocks noChangeAspect="1" noChangeArrowheads="1"/>
        </xdr:cNvSpPr>
      </xdr:nvSpPr>
      <xdr:spPr>
        <a:xfrm>
          <a:off x="1428115" y="1477314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221</xdr:row>
      <xdr:rowOff>0</xdr:rowOff>
    </xdr:from>
    <xdr:to>
      <xdr:col>2</xdr:col>
      <xdr:colOff>274320</xdr:colOff>
      <xdr:row>221</xdr:row>
      <xdr:rowOff>478155</xdr:rowOff>
    </xdr:to>
    <xdr:sp>
      <xdr:nvSpPr>
        <xdr:cNvPr id="1522" name="AutoShape 39" descr="报表底图"/>
        <xdr:cNvSpPr>
          <a:spLocks noChangeAspect="1" noChangeArrowheads="1"/>
        </xdr:cNvSpPr>
      </xdr:nvSpPr>
      <xdr:spPr>
        <a:xfrm>
          <a:off x="1428115" y="1477314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221</xdr:row>
      <xdr:rowOff>0</xdr:rowOff>
    </xdr:from>
    <xdr:to>
      <xdr:col>2</xdr:col>
      <xdr:colOff>274320</xdr:colOff>
      <xdr:row>221</xdr:row>
      <xdr:rowOff>478155</xdr:rowOff>
    </xdr:to>
    <xdr:sp>
      <xdr:nvSpPr>
        <xdr:cNvPr id="1523" name="AutoShape 40" descr="报表底图"/>
        <xdr:cNvSpPr>
          <a:spLocks noChangeAspect="1" noChangeArrowheads="1"/>
        </xdr:cNvSpPr>
      </xdr:nvSpPr>
      <xdr:spPr>
        <a:xfrm>
          <a:off x="1428115" y="1477314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221</xdr:row>
      <xdr:rowOff>0</xdr:rowOff>
    </xdr:from>
    <xdr:to>
      <xdr:col>2</xdr:col>
      <xdr:colOff>274320</xdr:colOff>
      <xdr:row>221</xdr:row>
      <xdr:rowOff>508635</xdr:rowOff>
    </xdr:to>
    <xdr:sp>
      <xdr:nvSpPr>
        <xdr:cNvPr id="1524" name="AutoShape 41" descr="报表底图"/>
        <xdr:cNvSpPr>
          <a:spLocks noChangeAspect="1" noChangeArrowheads="1"/>
        </xdr:cNvSpPr>
      </xdr:nvSpPr>
      <xdr:spPr>
        <a:xfrm>
          <a:off x="1428115" y="1477314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221</xdr:row>
      <xdr:rowOff>0</xdr:rowOff>
    </xdr:from>
    <xdr:to>
      <xdr:col>2</xdr:col>
      <xdr:colOff>274320</xdr:colOff>
      <xdr:row>221</xdr:row>
      <xdr:rowOff>508635</xdr:rowOff>
    </xdr:to>
    <xdr:sp>
      <xdr:nvSpPr>
        <xdr:cNvPr id="1525" name="AutoShape 42" descr="报表底图"/>
        <xdr:cNvSpPr>
          <a:spLocks noChangeAspect="1" noChangeArrowheads="1"/>
        </xdr:cNvSpPr>
      </xdr:nvSpPr>
      <xdr:spPr>
        <a:xfrm>
          <a:off x="1428115" y="1477314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221</xdr:row>
      <xdr:rowOff>0</xdr:rowOff>
    </xdr:from>
    <xdr:to>
      <xdr:col>2</xdr:col>
      <xdr:colOff>274320</xdr:colOff>
      <xdr:row>221</xdr:row>
      <xdr:rowOff>508635</xdr:rowOff>
    </xdr:to>
    <xdr:sp>
      <xdr:nvSpPr>
        <xdr:cNvPr id="1526" name="AutoShape 43" descr="报表底图"/>
        <xdr:cNvSpPr>
          <a:spLocks noChangeAspect="1" noChangeArrowheads="1"/>
        </xdr:cNvSpPr>
      </xdr:nvSpPr>
      <xdr:spPr>
        <a:xfrm>
          <a:off x="1428115" y="1477314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221</xdr:row>
      <xdr:rowOff>0</xdr:rowOff>
    </xdr:from>
    <xdr:to>
      <xdr:col>2</xdr:col>
      <xdr:colOff>274320</xdr:colOff>
      <xdr:row>221</xdr:row>
      <xdr:rowOff>508635</xdr:rowOff>
    </xdr:to>
    <xdr:sp>
      <xdr:nvSpPr>
        <xdr:cNvPr id="1527" name="AutoShape 44" descr="报表底图"/>
        <xdr:cNvSpPr>
          <a:spLocks noChangeAspect="1" noChangeArrowheads="1"/>
        </xdr:cNvSpPr>
      </xdr:nvSpPr>
      <xdr:spPr>
        <a:xfrm>
          <a:off x="1428115" y="1477314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221</xdr:row>
      <xdr:rowOff>0</xdr:rowOff>
    </xdr:from>
    <xdr:to>
      <xdr:col>2</xdr:col>
      <xdr:colOff>274320</xdr:colOff>
      <xdr:row>221</xdr:row>
      <xdr:rowOff>508635</xdr:rowOff>
    </xdr:to>
    <xdr:sp>
      <xdr:nvSpPr>
        <xdr:cNvPr id="1528" name="AutoShape 45" descr="报表底图"/>
        <xdr:cNvSpPr>
          <a:spLocks noChangeAspect="1" noChangeArrowheads="1"/>
        </xdr:cNvSpPr>
      </xdr:nvSpPr>
      <xdr:spPr>
        <a:xfrm>
          <a:off x="1428115" y="1477314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221</xdr:row>
      <xdr:rowOff>0</xdr:rowOff>
    </xdr:from>
    <xdr:to>
      <xdr:col>2</xdr:col>
      <xdr:colOff>274320</xdr:colOff>
      <xdr:row>221</xdr:row>
      <xdr:rowOff>508635</xdr:rowOff>
    </xdr:to>
    <xdr:sp>
      <xdr:nvSpPr>
        <xdr:cNvPr id="1529" name="AutoShape 46" descr="报表底图"/>
        <xdr:cNvSpPr>
          <a:spLocks noChangeAspect="1" noChangeArrowheads="1"/>
        </xdr:cNvSpPr>
      </xdr:nvSpPr>
      <xdr:spPr>
        <a:xfrm>
          <a:off x="1428115" y="1477314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221</xdr:row>
      <xdr:rowOff>0</xdr:rowOff>
    </xdr:from>
    <xdr:to>
      <xdr:col>2</xdr:col>
      <xdr:colOff>274320</xdr:colOff>
      <xdr:row>221</xdr:row>
      <xdr:rowOff>508635</xdr:rowOff>
    </xdr:to>
    <xdr:sp>
      <xdr:nvSpPr>
        <xdr:cNvPr id="1530" name="AutoShape 47" descr="报表底图"/>
        <xdr:cNvSpPr>
          <a:spLocks noChangeAspect="1" noChangeArrowheads="1"/>
        </xdr:cNvSpPr>
      </xdr:nvSpPr>
      <xdr:spPr>
        <a:xfrm>
          <a:off x="1428115" y="1477314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221</xdr:row>
      <xdr:rowOff>0</xdr:rowOff>
    </xdr:from>
    <xdr:to>
      <xdr:col>2</xdr:col>
      <xdr:colOff>274320</xdr:colOff>
      <xdr:row>221</xdr:row>
      <xdr:rowOff>478155</xdr:rowOff>
    </xdr:to>
    <xdr:sp>
      <xdr:nvSpPr>
        <xdr:cNvPr id="1531" name="AutoShape 48" descr="报表底图"/>
        <xdr:cNvSpPr>
          <a:spLocks noChangeAspect="1" noChangeArrowheads="1"/>
        </xdr:cNvSpPr>
      </xdr:nvSpPr>
      <xdr:spPr>
        <a:xfrm>
          <a:off x="1428115" y="1477314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221</xdr:row>
      <xdr:rowOff>0</xdr:rowOff>
    </xdr:from>
    <xdr:to>
      <xdr:col>2</xdr:col>
      <xdr:colOff>274320</xdr:colOff>
      <xdr:row>221</xdr:row>
      <xdr:rowOff>478155</xdr:rowOff>
    </xdr:to>
    <xdr:sp>
      <xdr:nvSpPr>
        <xdr:cNvPr id="1532" name="AutoShape 49" descr="报表底图"/>
        <xdr:cNvSpPr>
          <a:spLocks noChangeAspect="1" noChangeArrowheads="1"/>
        </xdr:cNvSpPr>
      </xdr:nvSpPr>
      <xdr:spPr>
        <a:xfrm>
          <a:off x="1428115" y="1477314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221</xdr:row>
      <xdr:rowOff>0</xdr:rowOff>
    </xdr:from>
    <xdr:to>
      <xdr:col>2</xdr:col>
      <xdr:colOff>274320</xdr:colOff>
      <xdr:row>221</xdr:row>
      <xdr:rowOff>478155</xdr:rowOff>
    </xdr:to>
    <xdr:sp>
      <xdr:nvSpPr>
        <xdr:cNvPr id="1533" name="AutoShape 50" descr="报表底图"/>
        <xdr:cNvSpPr>
          <a:spLocks noChangeAspect="1" noChangeArrowheads="1"/>
        </xdr:cNvSpPr>
      </xdr:nvSpPr>
      <xdr:spPr>
        <a:xfrm>
          <a:off x="1428115" y="1477314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221</xdr:row>
      <xdr:rowOff>0</xdr:rowOff>
    </xdr:from>
    <xdr:to>
      <xdr:col>2</xdr:col>
      <xdr:colOff>274320</xdr:colOff>
      <xdr:row>221</xdr:row>
      <xdr:rowOff>478155</xdr:rowOff>
    </xdr:to>
    <xdr:sp>
      <xdr:nvSpPr>
        <xdr:cNvPr id="1534" name="AutoShape 51" descr="报表底图"/>
        <xdr:cNvSpPr>
          <a:spLocks noChangeAspect="1" noChangeArrowheads="1"/>
        </xdr:cNvSpPr>
      </xdr:nvSpPr>
      <xdr:spPr>
        <a:xfrm>
          <a:off x="1428115" y="1477314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221</xdr:row>
      <xdr:rowOff>0</xdr:rowOff>
    </xdr:from>
    <xdr:to>
      <xdr:col>2</xdr:col>
      <xdr:colOff>274320</xdr:colOff>
      <xdr:row>221</xdr:row>
      <xdr:rowOff>478155</xdr:rowOff>
    </xdr:to>
    <xdr:sp>
      <xdr:nvSpPr>
        <xdr:cNvPr id="1535" name="AutoShape 52" descr="报表底图"/>
        <xdr:cNvSpPr>
          <a:spLocks noChangeAspect="1" noChangeArrowheads="1"/>
        </xdr:cNvSpPr>
      </xdr:nvSpPr>
      <xdr:spPr>
        <a:xfrm>
          <a:off x="1428115" y="1477314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221</xdr:row>
      <xdr:rowOff>0</xdr:rowOff>
    </xdr:from>
    <xdr:to>
      <xdr:col>2</xdr:col>
      <xdr:colOff>274320</xdr:colOff>
      <xdr:row>221</xdr:row>
      <xdr:rowOff>478155</xdr:rowOff>
    </xdr:to>
    <xdr:sp>
      <xdr:nvSpPr>
        <xdr:cNvPr id="1536" name="Image1" descr="报表底图"/>
        <xdr:cNvSpPr>
          <a:spLocks noChangeAspect="1" noChangeArrowheads="1"/>
        </xdr:cNvSpPr>
      </xdr:nvSpPr>
      <xdr:spPr>
        <a:xfrm>
          <a:off x="1428115" y="1477314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221</xdr:row>
      <xdr:rowOff>0</xdr:rowOff>
    </xdr:from>
    <xdr:to>
      <xdr:col>2</xdr:col>
      <xdr:colOff>274320</xdr:colOff>
      <xdr:row>221</xdr:row>
      <xdr:rowOff>508635</xdr:rowOff>
    </xdr:to>
    <xdr:sp>
      <xdr:nvSpPr>
        <xdr:cNvPr id="1537" name="Image1" descr="报表底图"/>
        <xdr:cNvSpPr>
          <a:spLocks noChangeAspect="1" noChangeArrowheads="1"/>
        </xdr:cNvSpPr>
      </xdr:nvSpPr>
      <xdr:spPr>
        <a:xfrm>
          <a:off x="1428115" y="1477314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221</xdr:row>
      <xdr:rowOff>0</xdr:rowOff>
    </xdr:from>
    <xdr:to>
      <xdr:col>2</xdr:col>
      <xdr:colOff>274320</xdr:colOff>
      <xdr:row>221</xdr:row>
      <xdr:rowOff>508635</xdr:rowOff>
    </xdr:to>
    <xdr:sp>
      <xdr:nvSpPr>
        <xdr:cNvPr id="1538" name="Image1" descr="报表底图"/>
        <xdr:cNvSpPr>
          <a:spLocks noChangeAspect="1" noChangeArrowheads="1"/>
        </xdr:cNvSpPr>
      </xdr:nvSpPr>
      <xdr:spPr>
        <a:xfrm>
          <a:off x="1428115" y="1477314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221</xdr:row>
      <xdr:rowOff>0</xdr:rowOff>
    </xdr:from>
    <xdr:to>
      <xdr:col>2</xdr:col>
      <xdr:colOff>274320</xdr:colOff>
      <xdr:row>221</xdr:row>
      <xdr:rowOff>508635</xdr:rowOff>
    </xdr:to>
    <xdr:sp>
      <xdr:nvSpPr>
        <xdr:cNvPr id="1539" name="Image1" descr="报表底图"/>
        <xdr:cNvSpPr>
          <a:spLocks noChangeAspect="1" noChangeArrowheads="1"/>
        </xdr:cNvSpPr>
      </xdr:nvSpPr>
      <xdr:spPr>
        <a:xfrm>
          <a:off x="1428115" y="1477314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221</xdr:row>
      <xdr:rowOff>0</xdr:rowOff>
    </xdr:from>
    <xdr:to>
      <xdr:col>2</xdr:col>
      <xdr:colOff>274320</xdr:colOff>
      <xdr:row>221</xdr:row>
      <xdr:rowOff>508635</xdr:rowOff>
    </xdr:to>
    <xdr:sp>
      <xdr:nvSpPr>
        <xdr:cNvPr id="1540" name="Image1" descr="报表底图"/>
        <xdr:cNvSpPr>
          <a:spLocks noChangeAspect="1" noChangeArrowheads="1"/>
        </xdr:cNvSpPr>
      </xdr:nvSpPr>
      <xdr:spPr>
        <a:xfrm>
          <a:off x="1428115" y="1477314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221</xdr:row>
      <xdr:rowOff>0</xdr:rowOff>
    </xdr:from>
    <xdr:to>
      <xdr:col>2</xdr:col>
      <xdr:colOff>274320</xdr:colOff>
      <xdr:row>221</xdr:row>
      <xdr:rowOff>508635</xdr:rowOff>
    </xdr:to>
    <xdr:sp>
      <xdr:nvSpPr>
        <xdr:cNvPr id="1541" name="Image1" descr="报表底图"/>
        <xdr:cNvSpPr>
          <a:spLocks noChangeAspect="1" noChangeArrowheads="1"/>
        </xdr:cNvSpPr>
      </xdr:nvSpPr>
      <xdr:spPr>
        <a:xfrm>
          <a:off x="1428115" y="1477314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221</xdr:row>
      <xdr:rowOff>0</xdr:rowOff>
    </xdr:from>
    <xdr:to>
      <xdr:col>2</xdr:col>
      <xdr:colOff>274320</xdr:colOff>
      <xdr:row>221</xdr:row>
      <xdr:rowOff>508635</xdr:rowOff>
    </xdr:to>
    <xdr:sp>
      <xdr:nvSpPr>
        <xdr:cNvPr id="1542" name="Image1" descr="报表底图"/>
        <xdr:cNvSpPr>
          <a:spLocks noChangeAspect="1" noChangeArrowheads="1"/>
        </xdr:cNvSpPr>
      </xdr:nvSpPr>
      <xdr:spPr>
        <a:xfrm>
          <a:off x="1428115" y="1477314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221</xdr:row>
      <xdr:rowOff>0</xdr:rowOff>
    </xdr:from>
    <xdr:to>
      <xdr:col>2</xdr:col>
      <xdr:colOff>274320</xdr:colOff>
      <xdr:row>221</xdr:row>
      <xdr:rowOff>508635</xdr:rowOff>
    </xdr:to>
    <xdr:sp>
      <xdr:nvSpPr>
        <xdr:cNvPr id="1543" name="Image1" descr="报表底图"/>
        <xdr:cNvSpPr>
          <a:spLocks noChangeAspect="1" noChangeArrowheads="1"/>
        </xdr:cNvSpPr>
      </xdr:nvSpPr>
      <xdr:spPr>
        <a:xfrm>
          <a:off x="1428115" y="1477314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221</xdr:row>
      <xdr:rowOff>0</xdr:rowOff>
    </xdr:from>
    <xdr:to>
      <xdr:col>2</xdr:col>
      <xdr:colOff>274320</xdr:colOff>
      <xdr:row>221</xdr:row>
      <xdr:rowOff>478155</xdr:rowOff>
    </xdr:to>
    <xdr:sp>
      <xdr:nvSpPr>
        <xdr:cNvPr id="1544" name="Image1" descr="报表底图"/>
        <xdr:cNvSpPr>
          <a:spLocks noChangeAspect="1" noChangeArrowheads="1"/>
        </xdr:cNvSpPr>
      </xdr:nvSpPr>
      <xdr:spPr>
        <a:xfrm>
          <a:off x="1428115" y="1477314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221</xdr:row>
      <xdr:rowOff>0</xdr:rowOff>
    </xdr:from>
    <xdr:to>
      <xdr:col>2</xdr:col>
      <xdr:colOff>274320</xdr:colOff>
      <xdr:row>221</xdr:row>
      <xdr:rowOff>478155</xdr:rowOff>
    </xdr:to>
    <xdr:sp>
      <xdr:nvSpPr>
        <xdr:cNvPr id="1545" name="Image1" descr="报表底图"/>
        <xdr:cNvSpPr>
          <a:spLocks noChangeAspect="1" noChangeArrowheads="1"/>
        </xdr:cNvSpPr>
      </xdr:nvSpPr>
      <xdr:spPr>
        <a:xfrm>
          <a:off x="1428115" y="1477314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221</xdr:row>
      <xdr:rowOff>0</xdr:rowOff>
    </xdr:from>
    <xdr:to>
      <xdr:col>2</xdr:col>
      <xdr:colOff>274320</xdr:colOff>
      <xdr:row>221</xdr:row>
      <xdr:rowOff>478155</xdr:rowOff>
    </xdr:to>
    <xdr:sp>
      <xdr:nvSpPr>
        <xdr:cNvPr id="1546" name="Image1" descr="报表底图"/>
        <xdr:cNvSpPr>
          <a:spLocks noChangeAspect="1" noChangeArrowheads="1"/>
        </xdr:cNvSpPr>
      </xdr:nvSpPr>
      <xdr:spPr>
        <a:xfrm>
          <a:off x="1428115" y="1477314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221</xdr:row>
      <xdr:rowOff>0</xdr:rowOff>
    </xdr:from>
    <xdr:to>
      <xdr:col>2</xdr:col>
      <xdr:colOff>274320</xdr:colOff>
      <xdr:row>221</xdr:row>
      <xdr:rowOff>478155</xdr:rowOff>
    </xdr:to>
    <xdr:sp>
      <xdr:nvSpPr>
        <xdr:cNvPr id="1547" name="Image1" descr="报表底图"/>
        <xdr:cNvSpPr>
          <a:spLocks noChangeAspect="1" noChangeArrowheads="1"/>
        </xdr:cNvSpPr>
      </xdr:nvSpPr>
      <xdr:spPr>
        <a:xfrm>
          <a:off x="1428115" y="1477314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221</xdr:row>
      <xdr:rowOff>0</xdr:rowOff>
    </xdr:from>
    <xdr:to>
      <xdr:col>2</xdr:col>
      <xdr:colOff>274320</xdr:colOff>
      <xdr:row>221</xdr:row>
      <xdr:rowOff>478155</xdr:rowOff>
    </xdr:to>
    <xdr:sp>
      <xdr:nvSpPr>
        <xdr:cNvPr id="1548" name="Image1" descr="报表底图"/>
        <xdr:cNvSpPr>
          <a:spLocks noChangeAspect="1" noChangeArrowheads="1"/>
        </xdr:cNvSpPr>
      </xdr:nvSpPr>
      <xdr:spPr>
        <a:xfrm>
          <a:off x="1428115" y="1477314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221</xdr:row>
      <xdr:rowOff>0</xdr:rowOff>
    </xdr:from>
    <xdr:to>
      <xdr:col>2</xdr:col>
      <xdr:colOff>274320</xdr:colOff>
      <xdr:row>221</xdr:row>
      <xdr:rowOff>478155</xdr:rowOff>
    </xdr:to>
    <xdr:sp>
      <xdr:nvSpPr>
        <xdr:cNvPr id="1549" name="Image1" descr="报表底图"/>
        <xdr:cNvSpPr>
          <a:spLocks noChangeAspect="1" noChangeArrowheads="1"/>
        </xdr:cNvSpPr>
      </xdr:nvSpPr>
      <xdr:spPr>
        <a:xfrm>
          <a:off x="1428115" y="1477314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221</xdr:row>
      <xdr:rowOff>0</xdr:rowOff>
    </xdr:from>
    <xdr:to>
      <xdr:col>2</xdr:col>
      <xdr:colOff>274320</xdr:colOff>
      <xdr:row>221</xdr:row>
      <xdr:rowOff>508635</xdr:rowOff>
    </xdr:to>
    <xdr:sp>
      <xdr:nvSpPr>
        <xdr:cNvPr id="1550" name="Image1" descr="报表底图"/>
        <xdr:cNvSpPr>
          <a:spLocks noChangeAspect="1" noChangeArrowheads="1"/>
        </xdr:cNvSpPr>
      </xdr:nvSpPr>
      <xdr:spPr>
        <a:xfrm>
          <a:off x="1428115" y="1477314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221</xdr:row>
      <xdr:rowOff>0</xdr:rowOff>
    </xdr:from>
    <xdr:to>
      <xdr:col>2</xdr:col>
      <xdr:colOff>274320</xdr:colOff>
      <xdr:row>221</xdr:row>
      <xdr:rowOff>508635</xdr:rowOff>
    </xdr:to>
    <xdr:sp>
      <xdr:nvSpPr>
        <xdr:cNvPr id="1551" name="Image1" descr="报表底图"/>
        <xdr:cNvSpPr>
          <a:spLocks noChangeAspect="1" noChangeArrowheads="1"/>
        </xdr:cNvSpPr>
      </xdr:nvSpPr>
      <xdr:spPr>
        <a:xfrm>
          <a:off x="1428115" y="1477314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221</xdr:row>
      <xdr:rowOff>0</xdr:rowOff>
    </xdr:from>
    <xdr:to>
      <xdr:col>2</xdr:col>
      <xdr:colOff>274320</xdr:colOff>
      <xdr:row>221</xdr:row>
      <xdr:rowOff>508635</xdr:rowOff>
    </xdr:to>
    <xdr:sp>
      <xdr:nvSpPr>
        <xdr:cNvPr id="1552" name="Image1" descr="报表底图"/>
        <xdr:cNvSpPr>
          <a:spLocks noChangeAspect="1" noChangeArrowheads="1"/>
        </xdr:cNvSpPr>
      </xdr:nvSpPr>
      <xdr:spPr>
        <a:xfrm>
          <a:off x="1428115" y="1477314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221</xdr:row>
      <xdr:rowOff>0</xdr:rowOff>
    </xdr:from>
    <xdr:to>
      <xdr:col>2</xdr:col>
      <xdr:colOff>274320</xdr:colOff>
      <xdr:row>221</xdr:row>
      <xdr:rowOff>508635</xdr:rowOff>
    </xdr:to>
    <xdr:sp>
      <xdr:nvSpPr>
        <xdr:cNvPr id="1553" name="Image1" descr="报表底图"/>
        <xdr:cNvSpPr>
          <a:spLocks noChangeAspect="1" noChangeArrowheads="1"/>
        </xdr:cNvSpPr>
      </xdr:nvSpPr>
      <xdr:spPr>
        <a:xfrm>
          <a:off x="1428115" y="1477314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221</xdr:row>
      <xdr:rowOff>0</xdr:rowOff>
    </xdr:from>
    <xdr:to>
      <xdr:col>2</xdr:col>
      <xdr:colOff>274320</xdr:colOff>
      <xdr:row>221</xdr:row>
      <xdr:rowOff>508635</xdr:rowOff>
    </xdr:to>
    <xdr:sp>
      <xdr:nvSpPr>
        <xdr:cNvPr id="1554" name="Image1" descr="报表底图"/>
        <xdr:cNvSpPr>
          <a:spLocks noChangeAspect="1" noChangeArrowheads="1"/>
        </xdr:cNvSpPr>
      </xdr:nvSpPr>
      <xdr:spPr>
        <a:xfrm>
          <a:off x="1428115" y="1477314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221</xdr:row>
      <xdr:rowOff>0</xdr:rowOff>
    </xdr:from>
    <xdr:to>
      <xdr:col>2</xdr:col>
      <xdr:colOff>274320</xdr:colOff>
      <xdr:row>221</xdr:row>
      <xdr:rowOff>508635</xdr:rowOff>
    </xdr:to>
    <xdr:sp>
      <xdr:nvSpPr>
        <xdr:cNvPr id="1555" name="Image1" descr="报表底图"/>
        <xdr:cNvSpPr>
          <a:spLocks noChangeAspect="1" noChangeArrowheads="1"/>
        </xdr:cNvSpPr>
      </xdr:nvSpPr>
      <xdr:spPr>
        <a:xfrm>
          <a:off x="1428115" y="1477314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221</xdr:row>
      <xdr:rowOff>0</xdr:rowOff>
    </xdr:from>
    <xdr:to>
      <xdr:col>2</xdr:col>
      <xdr:colOff>274320</xdr:colOff>
      <xdr:row>221</xdr:row>
      <xdr:rowOff>508635</xdr:rowOff>
    </xdr:to>
    <xdr:sp>
      <xdr:nvSpPr>
        <xdr:cNvPr id="1556" name="Image1" descr="报表底图"/>
        <xdr:cNvSpPr>
          <a:spLocks noChangeAspect="1" noChangeArrowheads="1"/>
        </xdr:cNvSpPr>
      </xdr:nvSpPr>
      <xdr:spPr>
        <a:xfrm>
          <a:off x="1428115" y="1477314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221</xdr:row>
      <xdr:rowOff>0</xdr:rowOff>
    </xdr:from>
    <xdr:to>
      <xdr:col>2</xdr:col>
      <xdr:colOff>274320</xdr:colOff>
      <xdr:row>221</xdr:row>
      <xdr:rowOff>478155</xdr:rowOff>
    </xdr:to>
    <xdr:sp>
      <xdr:nvSpPr>
        <xdr:cNvPr id="1557" name="Image1" descr="报表底图"/>
        <xdr:cNvSpPr>
          <a:spLocks noChangeAspect="1" noChangeArrowheads="1"/>
        </xdr:cNvSpPr>
      </xdr:nvSpPr>
      <xdr:spPr>
        <a:xfrm>
          <a:off x="1428115" y="1477314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221</xdr:row>
      <xdr:rowOff>0</xdr:rowOff>
    </xdr:from>
    <xdr:to>
      <xdr:col>2</xdr:col>
      <xdr:colOff>274320</xdr:colOff>
      <xdr:row>221</xdr:row>
      <xdr:rowOff>478155</xdr:rowOff>
    </xdr:to>
    <xdr:sp>
      <xdr:nvSpPr>
        <xdr:cNvPr id="1558" name="Image1" descr="报表底图"/>
        <xdr:cNvSpPr>
          <a:spLocks noChangeAspect="1" noChangeArrowheads="1"/>
        </xdr:cNvSpPr>
      </xdr:nvSpPr>
      <xdr:spPr>
        <a:xfrm>
          <a:off x="1428115" y="1477314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221</xdr:row>
      <xdr:rowOff>0</xdr:rowOff>
    </xdr:from>
    <xdr:to>
      <xdr:col>2</xdr:col>
      <xdr:colOff>274320</xdr:colOff>
      <xdr:row>221</xdr:row>
      <xdr:rowOff>478155</xdr:rowOff>
    </xdr:to>
    <xdr:sp>
      <xdr:nvSpPr>
        <xdr:cNvPr id="1559" name="Image1" descr="报表底图"/>
        <xdr:cNvSpPr>
          <a:spLocks noChangeAspect="1" noChangeArrowheads="1"/>
        </xdr:cNvSpPr>
      </xdr:nvSpPr>
      <xdr:spPr>
        <a:xfrm>
          <a:off x="1428115" y="1477314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221</xdr:row>
      <xdr:rowOff>0</xdr:rowOff>
    </xdr:from>
    <xdr:to>
      <xdr:col>2</xdr:col>
      <xdr:colOff>274320</xdr:colOff>
      <xdr:row>221</xdr:row>
      <xdr:rowOff>478155</xdr:rowOff>
    </xdr:to>
    <xdr:sp>
      <xdr:nvSpPr>
        <xdr:cNvPr id="1560" name="Image1" descr="报表底图"/>
        <xdr:cNvSpPr>
          <a:spLocks noChangeAspect="1" noChangeArrowheads="1"/>
        </xdr:cNvSpPr>
      </xdr:nvSpPr>
      <xdr:spPr>
        <a:xfrm>
          <a:off x="1428115" y="1477314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221</xdr:row>
      <xdr:rowOff>0</xdr:rowOff>
    </xdr:from>
    <xdr:to>
      <xdr:col>2</xdr:col>
      <xdr:colOff>274320</xdr:colOff>
      <xdr:row>221</xdr:row>
      <xdr:rowOff>478155</xdr:rowOff>
    </xdr:to>
    <xdr:sp>
      <xdr:nvSpPr>
        <xdr:cNvPr id="1561" name="Image1" descr="报表底图"/>
        <xdr:cNvSpPr>
          <a:spLocks noChangeAspect="1" noChangeArrowheads="1"/>
        </xdr:cNvSpPr>
      </xdr:nvSpPr>
      <xdr:spPr>
        <a:xfrm>
          <a:off x="1428115" y="1477314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478155</xdr:rowOff>
    </xdr:to>
    <xdr:sp>
      <xdr:nvSpPr>
        <xdr:cNvPr id="1562" name="AutoShape 27" descr="报表底图"/>
        <xdr:cNvSpPr>
          <a:spLocks noChangeAspect="1" noChangeArrowheads="1"/>
        </xdr:cNvSpPr>
      </xdr:nvSpPr>
      <xdr:spPr>
        <a:xfrm>
          <a:off x="1428115" y="1466646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508635</xdr:rowOff>
    </xdr:to>
    <xdr:sp>
      <xdr:nvSpPr>
        <xdr:cNvPr id="1563" name="AutoShape 28" descr="报表底图"/>
        <xdr:cNvSpPr>
          <a:spLocks noChangeAspect="1" noChangeArrowheads="1"/>
        </xdr:cNvSpPr>
      </xdr:nvSpPr>
      <xdr:spPr>
        <a:xfrm>
          <a:off x="1428115" y="1466646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508635</xdr:rowOff>
    </xdr:to>
    <xdr:sp>
      <xdr:nvSpPr>
        <xdr:cNvPr id="1564" name="AutoShape 29" descr="报表底图"/>
        <xdr:cNvSpPr>
          <a:spLocks noChangeAspect="1" noChangeArrowheads="1"/>
        </xdr:cNvSpPr>
      </xdr:nvSpPr>
      <xdr:spPr>
        <a:xfrm>
          <a:off x="1428115" y="1466646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508635</xdr:rowOff>
    </xdr:to>
    <xdr:sp>
      <xdr:nvSpPr>
        <xdr:cNvPr id="1565" name="AutoShape 30" descr="报表底图"/>
        <xdr:cNvSpPr>
          <a:spLocks noChangeAspect="1" noChangeArrowheads="1"/>
        </xdr:cNvSpPr>
      </xdr:nvSpPr>
      <xdr:spPr>
        <a:xfrm>
          <a:off x="1428115" y="1466646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508635</xdr:rowOff>
    </xdr:to>
    <xdr:sp>
      <xdr:nvSpPr>
        <xdr:cNvPr id="1566" name="AutoShape 31" descr="报表底图"/>
        <xdr:cNvSpPr>
          <a:spLocks noChangeAspect="1" noChangeArrowheads="1"/>
        </xdr:cNvSpPr>
      </xdr:nvSpPr>
      <xdr:spPr>
        <a:xfrm>
          <a:off x="1428115" y="1466646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508635</xdr:rowOff>
    </xdr:to>
    <xdr:sp>
      <xdr:nvSpPr>
        <xdr:cNvPr id="1567" name="AutoShape 32" descr="报表底图"/>
        <xdr:cNvSpPr>
          <a:spLocks noChangeAspect="1" noChangeArrowheads="1"/>
        </xdr:cNvSpPr>
      </xdr:nvSpPr>
      <xdr:spPr>
        <a:xfrm>
          <a:off x="1428115" y="1466646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508635</xdr:rowOff>
    </xdr:to>
    <xdr:sp>
      <xdr:nvSpPr>
        <xdr:cNvPr id="1568" name="AutoShape 33" descr="报表底图"/>
        <xdr:cNvSpPr>
          <a:spLocks noChangeAspect="1" noChangeArrowheads="1"/>
        </xdr:cNvSpPr>
      </xdr:nvSpPr>
      <xdr:spPr>
        <a:xfrm>
          <a:off x="1428115" y="1466646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508635</xdr:rowOff>
    </xdr:to>
    <xdr:sp>
      <xdr:nvSpPr>
        <xdr:cNvPr id="1569" name="AutoShape 34" descr="报表底图"/>
        <xdr:cNvSpPr>
          <a:spLocks noChangeAspect="1" noChangeArrowheads="1"/>
        </xdr:cNvSpPr>
      </xdr:nvSpPr>
      <xdr:spPr>
        <a:xfrm>
          <a:off x="1428115" y="1466646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478155</xdr:rowOff>
    </xdr:to>
    <xdr:sp>
      <xdr:nvSpPr>
        <xdr:cNvPr id="1570" name="AutoShape 35" descr="报表底图"/>
        <xdr:cNvSpPr>
          <a:spLocks noChangeAspect="1" noChangeArrowheads="1"/>
        </xdr:cNvSpPr>
      </xdr:nvSpPr>
      <xdr:spPr>
        <a:xfrm>
          <a:off x="1428115" y="1466646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478155</xdr:rowOff>
    </xdr:to>
    <xdr:sp>
      <xdr:nvSpPr>
        <xdr:cNvPr id="1571" name="AutoShape 36" descr="报表底图"/>
        <xdr:cNvSpPr>
          <a:spLocks noChangeAspect="1" noChangeArrowheads="1"/>
        </xdr:cNvSpPr>
      </xdr:nvSpPr>
      <xdr:spPr>
        <a:xfrm>
          <a:off x="1428115" y="1466646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478155</xdr:rowOff>
    </xdr:to>
    <xdr:sp>
      <xdr:nvSpPr>
        <xdr:cNvPr id="1572" name="AutoShape 37" descr="报表底图"/>
        <xdr:cNvSpPr>
          <a:spLocks noChangeAspect="1" noChangeArrowheads="1"/>
        </xdr:cNvSpPr>
      </xdr:nvSpPr>
      <xdr:spPr>
        <a:xfrm>
          <a:off x="1428115" y="1466646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478155</xdr:rowOff>
    </xdr:to>
    <xdr:sp>
      <xdr:nvSpPr>
        <xdr:cNvPr id="1573" name="AutoShape 38" descr="报表底图"/>
        <xdr:cNvSpPr>
          <a:spLocks noChangeAspect="1" noChangeArrowheads="1"/>
        </xdr:cNvSpPr>
      </xdr:nvSpPr>
      <xdr:spPr>
        <a:xfrm>
          <a:off x="1428115" y="1466646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478155</xdr:rowOff>
    </xdr:to>
    <xdr:sp>
      <xdr:nvSpPr>
        <xdr:cNvPr id="1574" name="AutoShape 39" descr="报表底图"/>
        <xdr:cNvSpPr>
          <a:spLocks noChangeAspect="1" noChangeArrowheads="1"/>
        </xdr:cNvSpPr>
      </xdr:nvSpPr>
      <xdr:spPr>
        <a:xfrm>
          <a:off x="1428115" y="1466646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478155</xdr:rowOff>
    </xdr:to>
    <xdr:sp>
      <xdr:nvSpPr>
        <xdr:cNvPr id="1575" name="AutoShape 40" descr="报表底图"/>
        <xdr:cNvSpPr>
          <a:spLocks noChangeAspect="1" noChangeArrowheads="1"/>
        </xdr:cNvSpPr>
      </xdr:nvSpPr>
      <xdr:spPr>
        <a:xfrm>
          <a:off x="1428115" y="1466646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508635</xdr:rowOff>
    </xdr:to>
    <xdr:sp>
      <xdr:nvSpPr>
        <xdr:cNvPr id="1576" name="AutoShape 41" descr="报表底图"/>
        <xdr:cNvSpPr>
          <a:spLocks noChangeAspect="1" noChangeArrowheads="1"/>
        </xdr:cNvSpPr>
      </xdr:nvSpPr>
      <xdr:spPr>
        <a:xfrm>
          <a:off x="1428115" y="1466646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508635</xdr:rowOff>
    </xdr:to>
    <xdr:sp>
      <xdr:nvSpPr>
        <xdr:cNvPr id="1577" name="AutoShape 42" descr="报表底图"/>
        <xdr:cNvSpPr>
          <a:spLocks noChangeAspect="1" noChangeArrowheads="1"/>
        </xdr:cNvSpPr>
      </xdr:nvSpPr>
      <xdr:spPr>
        <a:xfrm>
          <a:off x="1428115" y="1466646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508635</xdr:rowOff>
    </xdr:to>
    <xdr:sp>
      <xdr:nvSpPr>
        <xdr:cNvPr id="1578" name="AutoShape 43" descr="报表底图"/>
        <xdr:cNvSpPr>
          <a:spLocks noChangeAspect="1" noChangeArrowheads="1"/>
        </xdr:cNvSpPr>
      </xdr:nvSpPr>
      <xdr:spPr>
        <a:xfrm>
          <a:off x="1428115" y="1466646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508635</xdr:rowOff>
    </xdr:to>
    <xdr:sp>
      <xdr:nvSpPr>
        <xdr:cNvPr id="1579" name="AutoShape 44" descr="报表底图"/>
        <xdr:cNvSpPr>
          <a:spLocks noChangeAspect="1" noChangeArrowheads="1"/>
        </xdr:cNvSpPr>
      </xdr:nvSpPr>
      <xdr:spPr>
        <a:xfrm>
          <a:off x="1428115" y="1466646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508635</xdr:rowOff>
    </xdr:to>
    <xdr:sp>
      <xdr:nvSpPr>
        <xdr:cNvPr id="1580" name="AutoShape 45" descr="报表底图"/>
        <xdr:cNvSpPr>
          <a:spLocks noChangeAspect="1" noChangeArrowheads="1"/>
        </xdr:cNvSpPr>
      </xdr:nvSpPr>
      <xdr:spPr>
        <a:xfrm>
          <a:off x="1428115" y="1466646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508635</xdr:rowOff>
    </xdr:to>
    <xdr:sp>
      <xdr:nvSpPr>
        <xdr:cNvPr id="1581" name="AutoShape 46" descr="报表底图"/>
        <xdr:cNvSpPr>
          <a:spLocks noChangeAspect="1" noChangeArrowheads="1"/>
        </xdr:cNvSpPr>
      </xdr:nvSpPr>
      <xdr:spPr>
        <a:xfrm>
          <a:off x="1428115" y="1466646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508635</xdr:rowOff>
    </xdr:to>
    <xdr:sp>
      <xdr:nvSpPr>
        <xdr:cNvPr id="1582" name="AutoShape 47" descr="报表底图"/>
        <xdr:cNvSpPr>
          <a:spLocks noChangeAspect="1" noChangeArrowheads="1"/>
        </xdr:cNvSpPr>
      </xdr:nvSpPr>
      <xdr:spPr>
        <a:xfrm>
          <a:off x="1428115" y="1466646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478155</xdr:rowOff>
    </xdr:to>
    <xdr:sp>
      <xdr:nvSpPr>
        <xdr:cNvPr id="1583" name="AutoShape 48" descr="报表底图"/>
        <xdr:cNvSpPr>
          <a:spLocks noChangeAspect="1" noChangeArrowheads="1"/>
        </xdr:cNvSpPr>
      </xdr:nvSpPr>
      <xdr:spPr>
        <a:xfrm>
          <a:off x="1428115" y="1466646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478155</xdr:rowOff>
    </xdr:to>
    <xdr:sp>
      <xdr:nvSpPr>
        <xdr:cNvPr id="1584" name="AutoShape 49" descr="报表底图"/>
        <xdr:cNvSpPr>
          <a:spLocks noChangeAspect="1" noChangeArrowheads="1"/>
        </xdr:cNvSpPr>
      </xdr:nvSpPr>
      <xdr:spPr>
        <a:xfrm>
          <a:off x="1428115" y="1466646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478155</xdr:rowOff>
    </xdr:to>
    <xdr:sp>
      <xdr:nvSpPr>
        <xdr:cNvPr id="1585" name="AutoShape 50" descr="报表底图"/>
        <xdr:cNvSpPr>
          <a:spLocks noChangeAspect="1" noChangeArrowheads="1"/>
        </xdr:cNvSpPr>
      </xdr:nvSpPr>
      <xdr:spPr>
        <a:xfrm>
          <a:off x="1428115" y="1466646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478155</xdr:rowOff>
    </xdr:to>
    <xdr:sp>
      <xdr:nvSpPr>
        <xdr:cNvPr id="1586" name="AutoShape 51" descr="报表底图"/>
        <xdr:cNvSpPr>
          <a:spLocks noChangeAspect="1" noChangeArrowheads="1"/>
        </xdr:cNvSpPr>
      </xdr:nvSpPr>
      <xdr:spPr>
        <a:xfrm>
          <a:off x="1428115" y="1466646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478155</xdr:rowOff>
    </xdr:to>
    <xdr:sp>
      <xdr:nvSpPr>
        <xdr:cNvPr id="1587" name="AutoShape 52" descr="报表底图"/>
        <xdr:cNvSpPr>
          <a:spLocks noChangeAspect="1" noChangeArrowheads="1"/>
        </xdr:cNvSpPr>
      </xdr:nvSpPr>
      <xdr:spPr>
        <a:xfrm>
          <a:off x="1428115" y="1466646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478155</xdr:rowOff>
    </xdr:to>
    <xdr:sp>
      <xdr:nvSpPr>
        <xdr:cNvPr id="1588" name="Image1" descr="报表底图"/>
        <xdr:cNvSpPr>
          <a:spLocks noChangeAspect="1" noChangeArrowheads="1"/>
        </xdr:cNvSpPr>
      </xdr:nvSpPr>
      <xdr:spPr>
        <a:xfrm>
          <a:off x="1428115" y="1466646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508635</xdr:rowOff>
    </xdr:to>
    <xdr:sp>
      <xdr:nvSpPr>
        <xdr:cNvPr id="1589" name="Image1" descr="报表底图"/>
        <xdr:cNvSpPr>
          <a:spLocks noChangeAspect="1" noChangeArrowheads="1"/>
        </xdr:cNvSpPr>
      </xdr:nvSpPr>
      <xdr:spPr>
        <a:xfrm>
          <a:off x="1428115" y="1466646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508635</xdr:rowOff>
    </xdr:to>
    <xdr:sp>
      <xdr:nvSpPr>
        <xdr:cNvPr id="1590" name="Image1" descr="报表底图"/>
        <xdr:cNvSpPr>
          <a:spLocks noChangeAspect="1" noChangeArrowheads="1"/>
        </xdr:cNvSpPr>
      </xdr:nvSpPr>
      <xdr:spPr>
        <a:xfrm>
          <a:off x="1428115" y="1466646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508635</xdr:rowOff>
    </xdr:to>
    <xdr:sp>
      <xdr:nvSpPr>
        <xdr:cNvPr id="1591" name="Image1" descr="报表底图"/>
        <xdr:cNvSpPr>
          <a:spLocks noChangeAspect="1" noChangeArrowheads="1"/>
        </xdr:cNvSpPr>
      </xdr:nvSpPr>
      <xdr:spPr>
        <a:xfrm>
          <a:off x="1428115" y="1466646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508635</xdr:rowOff>
    </xdr:to>
    <xdr:sp>
      <xdr:nvSpPr>
        <xdr:cNvPr id="1592" name="Image1" descr="报表底图"/>
        <xdr:cNvSpPr>
          <a:spLocks noChangeAspect="1" noChangeArrowheads="1"/>
        </xdr:cNvSpPr>
      </xdr:nvSpPr>
      <xdr:spPr>
        <a:xfrm>
          <a:off x="1428115" y="1466646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508635</xdr:rowOff>
    </xdr:to>
    <xdr:sp>
      <xdr:nvSpPr>
        <xdr:cNvPr id="1593" name="Image1" descr="报表底图"/>
        <xdr:cNvSpPr>
          <a:spLocks noChangeAspect="1" noChangeArrowheads="1"/>
        </xdr:cNvSpPr>
      </xdr:nvSpPr>
      <xdr:spPr>
        <a:xfrm>
          <a:off x="1428115" y="1466646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508635</xdr:rowOff>
    </xdr:to>
    <xdr:sp>
      <xdr:nvSpPr>
        <xdr:cNvPr id="1594" name="Image1" descr="报表底图"/>
        <xdr:cNvSpPr>
          <a:spLocks noChangeAspect="1" noChangeArrowheads="1"/>
        </xdr:cNvSpPr>
      </xdr:nvSpPr>
      <xdr:spPr>
        <a:xfrm>
          <a:off x="1428115" y="1466646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508635</xdr:rowOff>
    </xdr:to>
    <xdr:sp>
      <xdr:nvSpPr>
        <xdr:cNvPr id="1595" name="Image1" descr="报表底图"/>
        <xdr:cNvSpPr>
          <a:spLocks noChangeAspect="1" noChangeArrowheads="1"/>
        </xdr:cNvSpPr>
      </xdr:nvSpPr>
      <xdr:spPr>
        <a:xfrm>
          <a:off x="1428115" y="1466646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478155</xdr:rowOff>
    </xdr:to>
    <xdr:sp>
      <xdr:nvSpPr>
        <xdr:cNvPr id="1596" name="Image1" descr="报表底图"/>
        <xdr:cNvSpPr>
          <a:spLocks noChangeAspect="1" noChangeArrowheads="1"/>
        </xdr:cNvSpPr>
      </xdr:nvSpPr>
      <xdr:spPr>
        <a:xfrm>
          <a:off x="1428115" y="1466646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478155</xdr:rowOff>
    </xdr:to>
    <xdr:sp>
      <xdr:nvSpPr>
        <xdr:cNvPr id="1597" name="Image1" descr="报表底图"/>
        <xdr:cNvSpPr>
          <a:spLocks noChangeAspect="1" noChangeArrowheads="1"/>
        </xdr:cNvSpPr>
      </xdr:nvSpPr>
      <xdr:spPr>
        <a:xfrm>
          <a:off x="1428115" y="1466646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478155</xdr:rowOff>
    </xdr:to>
    <xdr:sp>
      <xdr:nvSpPr>
        <xdr:cNvPr id="1598" name="Image1" descr="报表底图"/>
        <xdr:cNvSpPr>
          <a:spLocks noChangeAspect="1" noChangeArrowheads="1"/>
        </xdr:cNvSpPr>
      </xdr:nvSpPr>
      <xdr:spPr>
        <a:xfrm>
          <a:off x="1428115" y="1466646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478155</xdr:rowOff>
    </xdr:to>
    <xdr:sp>
      <xdr:nvSpPr>
        <xdr:cNvPr id="1599" name="Image1" descr="报表底图"/>
        <xdr:cNvSpPr>
          <a:spLocks noChangeAspect="1" noChangeArrowheads="1"/>
        </xdr:cNvSpPr>
      </xdr:nvSpPr>
      <xdr:spPr>
        <a:xfrm>
          <a:off x="1428115" y="1466646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478155</xdr:rowOff>
    </xdr:to>
    <xdr:sp>
      <xdr:nvSpPr>
        <xdr:cNvPr id="1600" name="Image1" descr="报表底图"/>
        <xdr:cNvSpPr>
          <a:spLocks noChangeAspect="1" noChangeArrowheads="1"/>
        </xdr:cNvSpPr>
      </xdr:nvSpPr>
      <xdr:spPr>
        <a:xfrm>
          <a:off x="1428115" y="1466646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478155</xdr:rowOff>
    </xdr:to>
    <xdr:sp>
      <xdr:nvSpPr>
        <xdr:cNvPr id="1601" name="Image1" descr="报表底图"/>
        <xdr:cNvSpPr>
          <a:spLocks noChangeAspect="1" noChangeArrowheads="1"/>
        </xdr:cNvSpPr>
      </xdr:nvSpPr>
      <xdr:spPr>
        <a:xfrm>
          <a:off x="1428115" y="1466646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508635</xdr:rowOff>
    </xdr:to>
    <xdr:sp>
      <xdr:nvSpPr>
        <xdr:cNvPr id="1602" name="Image1" descr="报表底图"/>
        <xdr:cNvSpPr>
          <a:spLocks noChangeAspect="1" noChangeArrowheads="1"/>
        </xdr:cNvSpPr>
      </xdr:nvSpPr>
      <xdr:spPr>
        <a:xfrm>
          <a:off x="1428115" y="1466646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508635</xdr:rowOff>
    </xdr:to>
    <xdr:sp>
      <xdr:nvSpPr>
        <xdr:cNvPr id="1603" name="Image1" descr="报表底图"/>
        <xdr:cNvSpPr>
          <a:spLocks noChangeAspect="1" noChangeArrowheads="1"/>
        </xdr:cNvSpPr>
      </xdr:nvSpPr>
      <xdr:spPr>
        <a:xfrm>
          <a:off x="1428115" y="1466646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508635</xdr:rowOff>
    </xdr:to>
    <xdr:sp>
      <xdr:nvSpPr>
        <xdr:cNvPr id="1604" name="Image1" descr="报表底图"/>
        <xdr:cNvSpPr>
          <a:spLocks noChangeAspect="1" noChangeArrowheads="1"/>
        </xdr:cNvSpPr>
      </xdr:nvSpPr>
      <xdr:spPr>
        <a:xfrm>
          <a:off x="1428115" y="1466646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508635</xdr:rowOff>
    </xdr:to>
    <xdr:sp>
      <xdr:nvSpPr>
        <xdr:cNvPr id="1605" name="Image1" descr="报表底图"/>
        <xdr:cNvSpPr>
          <a:spLocks noChangeAspect="1" noChangeArrowheads="1"/>
        </xdr:cNvSpPr>
      </xdr:nvSpPr>
      <xdr:spPr>
        <a:xfrm>
          <a:off x="1428115" y="1466646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508635</xdr:rowOff>
    </xdr:to>
    <xdr:sp>
      <xdr:nvSpPr>
        <xdr:cNvPr id="1606" name="Image1" descr="报表底图"/>
        <xdr:cNvSpPr>
          <a:spLocks noChangeAspect="1" noChangeArrowheads="1"/>
        </xdr:cNvSpPr>
      </xdr:nvSpPr>
      <xdr:spPr>
        <a:xfrm>
          <a:off x="1428115" y="1466646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508635</xdr:rowOff>
    </xdr:to>
    <xdr:sp>
      <xdr:nvSpPr>
        <xdr:cNvPr id="1607" name="Image1" descr="报表底图"/>
        <xdr:cNvSpPr>
          <a:spLocks noChangeAspect="1" noChangeArrowheads="1"/>
        </xdr:cNvSpPr>
      </xdr:nvSpPr>
      <xdr:spPr>
        <a:xfrm>
          <a:off x="1428115" y="1466646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508635</xdr:rowOff>
    </xdr:to>
    <xdr:sp>
      <xdr:nvSpPr>
        <xdr:cNvPr id="1608" name="Image1" descr="报表底图"/>
        <xdr:cNvSpPr>
          <a:spLocks noChangeAspect="1" noChangeArrowheads="1"/>
        </xdr:cNvSpPr>
      </xdr:nvSpPr>
      <xdr:spPr>
        <a:xfrm>
          <a:off x="1428115" y="1466646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478155</xdr:rowOff>
    </xdr:to>
    <xdr:sp>
      <xdr:nvSpPr>
        <xdr:cNvPr id="1609" name="Image1" descr="报表底图"/>
        <xdr:cNvSpPr>
          <a:spLocks noChangeAspect="1" noChangeArrowheads="1"/>
        </xdr:cNvSpPr>
      </xdr:nvSpPr>
      <xdr:spPr>
        <a:xfrm>
          <a:off x="1428115" y="1466646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478155</xdr:rowOff>
    </xdr:to>
    <xdr:sp>
      <xdr:nvSpPr>
        <xdr:cNvPr id="1610" name="Image1" descr="报表底图"/>
        <xdr:cNvSpPr>
          <a:spLocks noChangeAspect="1" noChangeArrowheads="1"/>
        </xdr:cNvSpPr>
      </xdr:nvSpPr>
      <xdr:spPr>
        <a:xfrm>
          <a:off x="1428115" y="1466646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478155</xdr:rowOff>
    </xdr:to>
    <xdr:sp>
      <xdr:nvSpPr>
        <xdr:cNvPr id="1611" name="Image1" descr="报表底图"/>
        <xdr:cNvSpPr>
          <a:spLocks noChangeAspect="1" noChangeArrowheads="1"/>
        </xdr:cNvSpPr>
      </xdr:nvSpPr>
      <xdr:spPr>
        <a:xfrm>
          <a:off x="1428115" y="1466646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478155</xdr:rowOff>
    </xdr:to>
    <xdr:sp>
      <xdr:nvSpPr>
        <xdr:cNvPr id="1612" name="Image1" descr="报表底图"/>
        <xdr:cNvSpPr>
          <a:spLocks noChangeAspect="1" noChangeArrowheads="1"/>
        </xdr:cNvSpPr>
      </xdr:nvSpPr>
      <xdr:spPr>
        <a:xfrm>
          <a:off x="1428115" y="1466646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478155</xdr:rowOff>
    </xdr:to>
    <xdr:sp>
      <xdr:nvSpPr>
        <xdr:cNvPr id="1613" name="Image1" descr="报表底图"/>
        <xdr:cNvSpPr>
          <a:spLocks noChangeAspect="1" noChangeArrowheads="1"/>
        </xdr:cNvSpPr>
      </xdr:nvSpPr>
      <xdr:spPr>
        <a:xfrm>
          <a:off x="1428115" y="1466646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222</xdr:row>
      <xdr:rowOff>0</xdr:rowOff>
    </xdr:from>
    <xdr:to>
      <xdr:col>2</xdr:col>
      <xdr:colOff>274320</xdr:colOff>
      <xdr:row>222</xdr:row>
      <xdr:rowOff>478155</xdr:rowOff>
    </xdr:to>
    <xdr:sp>
      <xdr:nvSpPr>
        <xdr:cNvPr id="1614" name="AutoShape 27" descr="报表底图"/>
        <xdr:cNvSpPr>
          <a:spLocks noChangeAspect="1" noChangeArrowheads="1"/>
        </xdr:cNvSpPr>
      </xdr:nvSpPr>
      <xdr:spPr>
        <a:xfrm>
          <a:off x="1428115" y="1486077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222</xdr:row>
      <xdr:rowOff>0</xdr:rowOff>
    </xdr:from>
    <xdr:to>
      <xdr:col>2</xdr:col>
      <xdr:colOff>274320</xdr:colOff>
      <xdr:row>222</xdr:row>
      <xdr:rowOff>508635</xdr:rowOff>
    </xdr:to>
    <xdr:sp>
      <xdr:nvSpPr>
        <xdr:cNvPr id="1615" name="AutoShape 28" descr="报表底图"/>
        <xdr:cNvSpPr>
          <a:spLocks noChangeAspect="1" noChangeArrowheads="1"/>
        </xdr:cNvSpPr>
      </xdr:nvSpPr>
      <xdr:spPr>
        <a:xfrm>
          <a:off x="1428115" y="1486077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222</xdr:row>
      <xdr:rowOff>0</xdr:rowOff>
    </xdr:from>
    <xdr:to>
      <xdr:col>2</xdr:col>
      <xdr:colOff>274320</xdr:colOff>
      <xdr:row>222</xdr:row>
      <xdr:rowOff>508635</xdr:rowOff>
    </xdr:to>
    <xdr:sp>
      <xdr:nvSpPr>
        <xdr:cNvPr id="1616" name="AutoShape 29" descr="报表底图"/>
        <xdr:cNvSpPr>
          <a:spLocks noChangeAspect="1" noChangeArrowheads="1"/>
        </xdr:cNvSpPr>
      </xdr:nvSpPr>
      <xdr:spPr>
        <a:xfrm>
          <a:off x="1428115" y="1486077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222</xdr:row>
      <xdr:rowOff>0</xdr:rowOff>
    </xdr:from>
    <xdr:to>
      <xdr:col>2</xdr:col>
      <xdr:colOff>274320</xdr:colOff>
      <xdr:row>222</xdr:row>
      <xdr:rowOff>508635</xdr:rowOff>
    </xdr:to>
    <xdr:sp>
      <xdr:nvSpPr>
        <xdr:cNvPr id="1617" name="AutoShape 30" descr="报表底图"/>
        <xdr:cNvSpPr>
          <a:spLocks noChangeAspect="1" noChangeArrowheads="1"/>
        </xdr:cNvSpPr>
      </xdr:nvSpPr>
      <xdr:spPr>
        <a:xfrm>
          <a:off x="1428115" y="1486077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222</xdr:row>
      <xdr:rowOff>0</xdr:rowOff>
    </xdr:from>
    <xdr:to>
      <xdr:col>2</xdr:col>
      <xdr:colOff>274320</xdr:colOff>
      <xdr:row>222</xdr:row>
      <xdr:rowOff>508635</xdr:rowOff>
    </xdr:to>
    <xdr:sp>
      <xdr:nvSpPr>
        <xdr:cNvPr id="1618" name="AutoShape 31" descr="报表底图"/>
        <xdr:cNvSpPr>
          <a:spLocks noChangeAspect="1" noChangeArrowheads="1"/>
        </xdr:cNvSpPr>
      </xdr:nvSpPr>
      <xdr:spPr>
        <a:xfrm>
          <a:off x="1428115" y="1486077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222</xdr:row>
      <xdr:rowOff>0</xdr:rowOff>
    </xdr:from>
    <xdr:to>
      <xdr:col>2</xdr:col>
      <xdr:colOff>274320</xdr:colOff>
      <xdr:row>222</xdr:row>
      <xdr:rowOff>508635</xdr:rowOff>
    </xdr:to>
    <xdr:sp>
      <xdr:nvSpPr>
        <xdr:cNvPr id="1619" name="AutoShape 32" descr="报表底图"/>
        <xdr:cNvSpPr>
          <a:spLocks noChangeAspect="1" noChangeArrowheads="1"/>
        </xdr:cNvSpPr>
      </xdr:nvSpPr>
      <xdr:spPr>
        <a:xfrm>
          <a:off x="1428115" y="1486077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222</xdr:row>
      <xdr:rowOff>0</xdr:rowOff>
    </xdr:from>
    <xdr:to>
      <xdr:col>2</xdr:col>
      <xdr:colOff>274320</xdr:colOff>
      <xdr:row>222</xdr:row>
      <xdr:rowOff>508635</xdr:rowOff>
    </xdr:to>
    <xdr:sp>
      <xdr:nvSpPr>
        <xdr:cNvPr id="1620" name="AutoShape 33" descr="报表底图"/>
        <xdr:cNvSpPr>
          <a:spLocks noChangeAspect="1" noChangeArrowheads="1"/>
        </xdr:cNvSpPr>
      </xdr:nvSpPr>
      <xdr:spPr>
        <a:xfrm>
          <a:off x="1428115" y="1486077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222</xdr:row>
      <xdr:rowOff>0</xdr:rowOff>
    </xdr:from>
    <xdr:to>
      <xdr:col>2</xdr:col>
      <xdr:colOff>274320</xdr:colOff>
      <xdr:row>222</xdr:row>
      <xdr:rowOff>508635</xdr:rowOff>
    </xdr:to>
    <xdr:sp>
      <xdr:nvSpPr>
        <xdr:cNvPr id="1621" name="AutoShape 34" descr="报表底图"/>
        <xdr:cNvSpPr>
          <a:spLocks noChangeAspect="1" noChangeArrowheads="1"/>
        </xdr:cNvSpPr>
      </xdr:nvSpPr>
      <xdr:spPr>
        <a:xfrm>
          <a:off x="1428115" y="1486077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222</xdr:row>
      <xdr:rowOff>0</xdr:rowOff>
    </xdr:from>
    <xdr:to>
      <xdr:col>2</xdr:col>
      <xdr:colOff>274320</xdr:colOff>
      <xdr:row>222</xdr:row>
      <xdr:rowOff>478155</xdr:rowOff>
    </xdr:to>
    <xdr:sp>
      <xdr:nvSpPr>
        <xdr:cNvPr id="1622" name="AutoShape 35" descr="报表底图"/>
        <xdr:cNvSpPr>
          <a:spLocks noChangeAspect="1" noChangeArrowheads="1"/>
        </xdr:cNvSpPr>
      </xdr:nvSpPr>
      <xdr:spPr>
        <a:xfrm>
          <a:off x="1428115" y="1486077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222</xdr:row>
      <xdr:rowOff>0</xdr:rowOff>
    </xdr:from>
    <xdr:to>
      <xdr:col>2</xdr:col>
      <xdr:colOff>274320</xdr:colOff>
      <xdr:row>222</xdr:row>
      <xdr:rowOff>478155</xdr:rowOff>
    </xdr:to>
    <xdr:sp>
      <xdr:nvSpPr>
        <xdr:cNvPr id="1623" name="AutoShape 36" descr="报表底图"/>
        <xdr:cNvSpPr>
          <a:spLocks noChangeAspect="1" noChangeArrowheads="1"/>
        </xdr:cNvSpPr>
      </xdr:nvSpPr>
      <xdr:spPr>
        <a:xfrm>
          <a:off x="1428115" y="1486077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222</xdr:row>
      <xdr:rowOff>0</xdr:rowOff>
    </xdr:from>
    <xdr:to>
      <xdr:col>2</xdr:col>
      <xdr:colOff>274320</xdr:colOff>
      <xdr:row>222</xdr:row>
      <xdr:rowOff>478155</xdr:rowOff>
    </xdr:to>
    <xdr:sp>
      <xdr:nvSpPr>
        <xdr:cNvPr id="1624" name="AutoShape 37" descr="报表底图"/>
        <xdr:cNvSpPr>
          <a:spLocks noChangeAspect="1" noChangeArrowheads="1"/>
        </xdr:cNvSpPr>
      </xdr:nvSpPr>
      <xdr:spPr>
        <a:xfrm>
          <a:off x="1428115" y="1486077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222</xdr:row>
      <xdr:rowOff>0</xdr:rowOff>
    </xdr:from>
    <xdr:to>
      <xdr:col>2</xdr:col>
      <xdr:colOff>274320</xdr:colOff>
      <xdr:row>222</xdr:row>
      <xdr:rowOff>478155</xdr:rowOff>
    </xdr:to>
    <xdr:sp>
      <xdr:nvSpPr>
        <xdr:cNvPr id="1625" name="AutoShape 38" descr="报表底图"/>
        <xdr:cNvSpPr>
          <a:spLocks noChangeAspect="1" noChangeArrowheads="1"/>
        </xdr:cNvSpPr>
      </xdr:nvSpPr>
      <xdr:spPr>
        <a:xfrm>
          <a:off x="1428115" y="1486077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222</xdr:row>
      <xdr:rowOff>0</xdr:rowOff>
    </xdr:from>
    <xdr:to>
      <xdr:col>2</xdr:col>
      <xdr:colOff>274320</xdr:colOff>
      <xdr:row>222</xdr:row>
      <xdr:rowOff>478155</xdr:rowOff>
    </xdr:to>
    <xdr:sp>
      <xdr:nvSpPr>
        <xdr:cNvPr id="1626" name="AutoShape 39" descr="报表底图"/>
        <xdr:cNvSpPr>
          <a:spLocks noChangeAspect="1" noChangeArrowheads="1"/>
        </xdr:cNvSpPr>
      </xdr:nvSpPr>
      <xdr:spPr>
        <a:xfrm>
          <a:off x="1428115" y="1486077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222</xdr:row>
      <xdr:rowOff>0</xdr:rowOff>
    </xdr:from>
    <xdr:to>
      <xdr:col>2</xdr:col>
      <xdr:colOff>274320</xdr:colOff>
      <xdr:row>222</xdr:row>
      <xdr:rowOff>478155</xdr:rowOff>
    </xdr:to>
    <xdr:sp>
      <xdr:nvSpPr>
        <xdr:cNvPr id="1627" name="AutoShape 40" descr="报表底图"/>
        <xdr:cNvSpPr>
          <a:spLocks noChangeAspect="1" noChangeArrowheads="1"/>
        </xdr:cNvSpPr>
      </xdr:nvSpPr>
      <xdr:spPr>
        <a:xfrm>
          <a:off x="1428115" y="1486077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222</xdr:row>
      <xdr:rowOff>0</xdr:rowOff>
    </xdr:from>
    <xdr:to>
      <xdr:col>2</xdr:col>
      <xdr:colOff>274320</xdr:colOff>
      <xdr:row>222</xdr:row>
      <xdr:rowOff>508635</xdr:rowOff>
    </xdr:to>
    <xdr:sp>
      <xdr:nvSpPr>
        <xdr:cNvPr id="1628" name="AutoShape 41" descr="报表底图"/>
        <xdr:cNvSpPr>
          <a:spLocks noChangeAspect="1" noChangeArrowheads="1"/>
        </xdr:cNvSpPr>
      </xdr:nvSpPr>
      <xdr:spPr>
        <a:xfrm>
          <a:off x="1428115" y="1486077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222</xdr:row>
      <xdr:rowOff>0</xdr:rowOff>
    </xdr:from>
    <xdr:to>
      <xdr:col>2</xdr:col>
      <xdr:colOff>274320</xdr:colOff>
      <xdr:row>222</xdr:row>
      <xdr:rowOff>508635</xdr:rowOff>
    </xdr:to>
    <xdr:sp>
      <xdr:nvSpPr>
        <xdr:cNvPr id="1629" name="AutoShape 42" descr="报表底图"/>
        <xdr:cNvSpPr>
          <a:spLocks noChangeAspect="1" noChangeArrowheads="1"/>
        </xdr:cNvSpPr>
      </xdr:nvSpPr>
      <xdr:spPr>
        <a:xfrm>
          <a:off x="1428115" y="1486077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222</xdr:row>
      <xdr:rowOff>0</xdr:rowOff>
    </xdr:from>
    <xdr:to>
      <xdr:col>2</xdr:col>
      <xdr:colOff>274320</xdr:colOff>
      <xdr:row>222</xdr:row>
      <xdr:rowOff>508635</xdr:rowOff>
    </xdr:to>
    <xdr:sp>
      <xdr:nvSpPr>
        <xdr:cNvPr id="1630" name="AutoShape 43" descr="报表底图"/>
        <xdr:cNvSpPr>
          <a:spLocks noChangeAspect="1" noChangeArrowheads="1"/>
        </xdr:cNvSpPr>
      </xdr:nvSpPr>
      <xdr:spPr>
        <a:xfrm>
          <a:off x="1428115" y="1486077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222</xdr:row>
      <xdr:rowOff>0</xdr:rowOff>
    </xdr:from>
    <xdr:to>
      <xdr:col>2</xdr:col>
      <xdr:colOff>274320</xdr:colOff>
      <xdr:row>222</xdr:row>
      <xdr:rowOff>508635</xdr:rowOff>
    </xdr:to>
    <xdr:sp>
      <xdr:nvSpPr>
        <xdr:cNvPr id="1631" name="AutoShape 44" descr="报表底图"/>
        <xdr:cNvSpPr>
          <a:spLocks noChangeAspect="1" noChangeArrowheads="1"/>
        </xdr:cNvSpPr>
      </xdr:nvSpPr>
      <xdr:spPr>
        <a:xfrm>
          <a:off x="1428115" y="1486077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222</xdr:row>
      <xdr:rowOff>0</xdr:rowOff>
    </xdr:from>
    <xdr:to>
      <xdr:col>2</xdr:col>
      <xdr:colOff>274320</xdr:colOff>
      <xdr:row>222</xdr:row>
      <xdr:rowOff>508635</xdr:rowOff>
    </xdr:to>
    <xdr:sp>
      <xdr:nvSpPr>
        <xdr:cNvPr id="1632" name="AutoShape 45" descr="报表底图"/>
        <xdr:cNvSpPr>
          <a:spLocks noChangeAspect="1" noChangeArrowheads="1"/>
        </xdr:cNvSpPr>
      </xdr:nvSpPr>
      <xdr:spPr>
        <a:xfrm>
          <a:off x="1428115" y="1486077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222</xdr:row>
      <xdr:rowOff>0</xdr:rowOff>
    </xdr:from>
    <xdr:to>
      <xdr:col>2</xdr:col>
      <xdr:colOff>274320</xdr:colOff>
      <xdr:row>222</xdr:row>
      <xdr:rowOff>508635</xdr:rowOff>
    </xdr:to>
    <xdr:sp>
      <xdr:nvSpPr>
        <xdr:cNvPr id="1633" name="AutoShape 46" descr="报表底图"/>
        <xdr:cNvSpPr>
          <a:spLocks noChangeAspect="1" noChangeArrowheads="1"/>
        </xdr:cNvSpPr>
      </xdr:nvSpPr>
      <xdr:spPr>
        <a:xfrm>
          <a:off x="1428115" y="1486077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222</xdr:row>
      <xdr:rowOff>0</xdr:rowOff>
    </xdr:from>
    <xdr:to>
      <xdr:col>2</xdr:col>
      <xdr:colOff>274320</xdr:colOff>
      <xdr:row>222</xdr:row>
      <xdr:rowOff>508635</xdr:rowOff>
    </xdr:to>
    <xdr:sp>
      <xdr:nvSpPr>
        <xdr:cNvPr id="1634" name="AutoShape 47" descr="报表底图"/>
        <xdr:cNvSpPr>
          <a:spLocks noChangeAspect="1" noChangeArrowheads="1"/>
        </xdr:cNvSpPr>
      </xdr:nvSpPr>
      <xdr:spPr>
        <a:xfrm>
          <a:off x="1428115" y="1486077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222</xdr:row>
      <xdr:rowOff>0</xdr:rowOff>
    </xdr:from>
    <xdr:to>
      <xdr:col>2</xdr:col>
      <xdr:colOff>274320</xdr:colOff>
      <xdr:row>222</xdr:row>
      <xdr:rowOff>478155</xdr:rowOff>
    </xdr:to>
    <xdr:sp>
      <xdr:nvSpPr>
        <xdr:cNvPr id="1635" name="AutoShape 48" descr="报表底图"/>
        <xdr:cNvSpPr>
          <a:spLocks noChangeAspect="1" noChangeArrowheads="1"/>
        </xdr:cNvSpPr>
      </xdr:nvSpPr>
      <xdr:spPr>
        <a:xfrm>
          <a:off x="1428115" y="1486077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222</xdr:row>
      <xdr:rowOff>0</xdr:rowOff>
    </xdr:from>
    <xdr:to>
      <xdr:col>2</xdr:col>
      <xdr:colOff>274320</xdr:colOff>
      <xdr:row>222</xdr:row>
      <xdr:rowOff>478155</xdr:rowOff>
    </xdr:to>
    <xdr:sp>
      <xdr:nvSpPr>
        <xdr:cNvPr id="1636" name="AutoShape 49" descr="报表底图"/>
        <xdr:cNvSpPr>
          <a:spLocks noChangeAspect="1" noChangeArrowheads="1"/>
        </xdr:cNvSpPr>
      </xdr:nvSpPr>
      <xdr:spPr>
        <a:xfrm>
          <a:off x="1428115" y="1486077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222</xdr:row>
      <xdr:rowOff>0</xdr:rowOff>
    </xdr:from>
    <xdr:to>
      <xdr:col>2</xdr:col>
      <xdr:colOff>274320</xdr:colOff>
      <xdr:row>222</xdr:row>
      <xdr:rowOff>478155</xdr:rowOff>
    </xdr:to>
    <xdr:sp>
      <xdr:nvSpPr>
        <xdr:cNvPr id="1637" name="AutoShape 50" descr="报表底图"/>
        <xdr:cNvSpPr>
          <a:spLocks noChangeAspect="1" noChangeArrowheads="1"/>
        </xdr:cNvSpPr>
      </xdr:nvSpPr>
      <xdr:spPr>
        <a:xfrm>
          <a:off x="1428115" y="1486077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222</xdr:row>
      <xdr:rowOff>0</xdr:rowOff>
    </xdr:from>
    <xdr:to>
      <xdr:col>2</xdr:col>
      <xdr:colOff>274320</xdr:colOff>
      <xdr:row>222</xdr:row>
      <xdr:rowOff>478155</xdr:rowOff>
    </xdr:to>
    <xdr:sp>
      <xdr:nvSpPr>
        <xdr:cNvPr id="1638" name="AutoShape 51" descr="报表底图"/>
        <xdr:cNvSpPr>
          <a:spLocks noChangeAspect="1" noChangeArrowheads="1"/>
        </xdr:cNvSpPr>
      </xdr:nvSpPr>
      <xdr:spPr>
        <a:xfrm>
          <a:off x="1428115" y="1486077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222</xdr:row>
      <xdr:rowOff>0</xdr:rowOff>
    </xdr:from>
    <xdr:to>
      <xdr:col>2</xdr:col>
      <xdr:colOff>274320</xdr:colOff>
      <xdr:row>222</xdr:row>
      <xdr:rowOff>478155</xdr:rowOff>
    </xdr:to>
    <xdr:sp>
      <xdr:nvSpPr>
        <xdr:cNvPr id="1639" name="AutoShape 52" descr="报表底图"/>
        <xdr:cNvSpPr>
          <a:spLocks noChangeAspect="1" noChangeArrowheads="1"/>
        </xdr:cNvSpPr>
      </xdr:nvSpPr>
      <xdr:spPr>
        <a:xfrm>
          <a:off x="1428115" y="1486077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222</xdr:row>
      <xdr:rowOff>0</xdr:rowOff>
    </xdr:from>
    <xdr:to>
      <xdr:col>2</xdr:col>
      <xdr:colOff>274320</xdr:colOff>
      <xdr:row>222</xdr:row>
      <xdr:rowOff>478155</xdr:rowOff>
    </xdr:to>
    <xdr:sp>
      <xdr:nvSpPr>
        <xdr:cNvPr id="1640" name="Image1" descr="报表底图"/>
        <xdr:cNvSpPr>
          <a:spLocks noChangeAspect="1" noChangeArrowheads="1"/>
        </xdr:cNvSpPr>
      </xdr:nvSpPr>
      <xdr:spPr>
        <a:xfrm>
          <a:off x="1428115" y="1486077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222</xdr:row>
      <xdr:rowOff>0</xdr:rowOff>
    </xdr:from>
    <xdr:to>
      <xdr:col>2</xdr:col>
      <xdr:colOff>274320</xdr:colOff>
      <xdr:row>222</xdr:row>
      <xdr:rowOff>508635</xdr:rowOff>
    </xdr:to>
    <xdr:sp>
      <xdr:nvSpPr>
        <xdr:cNvPr id="1641" name="Image1" descr="报表底图"/>
        <xdr:cNvSpPr>
          <a:spLocks noChangeAspect="1" noChangeArrowheads="1"/>
        </xdr:cNvSpPr>
      </xdr:nvSpPr>
      <xdr:spPr>
        <a:xfrm>
          <a:off x="1428115" y="1486077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222</xdr:row>
      <xdr:rowOff>0</xdr:rowOff>
    </xdr:from>
    <xdr:to>
      <xdr:col>2</xdr:col>
      <xdr:colOff>274320</xdr:colOff>
      <xdr:row>222</xdr:row>
      <xdr:rowOff>508635</xdr:rowOff>
    </xdr:to>
    <xdr:sp>
      <xdr:nvSpPr>
        <xdr:cNvPr id="1642" name="Image1" descr="报表底图"/>
        <xdr:cNvSpPr>
          <a:spLocks noChangeAspect="1" noChangeArrowheads="1"/>
        </xdr:cNvSpPr>
      </xdr:nvSpPr>
      <xdr:spPr>
        <a:xfrm>
          <a:off x="1428115" y="1486077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222</xdr:row>
      <xdr:rowOff>0</xdr:rowOff>
    </xdr:from>
    <xdr:to>
      <xdr:col>2</xdr:col>
      <xdr:colOff>274320</xdr:colOff>
      <xdr:row>222</xdr:row>
      <xdr:rowOff>508635</xdr:rowOff>
    </xdr:to>
    <xdr:sp>
      <xdr:nvSpPr>
        <xdr:cNvPr id="1643" name="Image1" descr="报表底图"/>
        <xdr:cNvSpPr>
          <a:spLocks noChangeAspect="1" noChangeArrowheads="1"/>
        </xdr:cNvSpPr>
      </xdr:nvSpPr>
      <xdr:spPr>
        <a:xfrm>
          <a:off x="1428115" y="1486077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222</xdr:row>
      <xdr:rowOff>0</xdr:rowOff>
    </xdr:from>
    <xdr:to>
      <xdr:col>2</xdr:col>
      <xdr:colOff>274320</xdr:colOff>
      <xdr:row>222</xdr:row>
      <xdr:rowOff>508635</xdr:rowOff>
    </xdr:to>
    <xdr:sp>
      <xdr:nvSpPr>
        <xdr:cNvPr id="1644" name="Image1" descr="报表底图"/>
        <xdr:cNvSpPr>
          <a:spLocks noChangeAspect="1" noChangeArrowheads="1"/>
        </xdr:cNvSpPr>
      </xdr:nvSpPr>
      <xdr:spPr>
        <a:xfrm>
          <a:off x="1428115" y="1486077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222</xdr:row>
      <xdr:rowOff>0</xdr:rowOff>
    </xdr:from>
    <xdr:to>
      <xdr:col>2</xdr:col>
      <xdr:colOff>274320</xdr:colOff>
      <xdr:row>222</xdr:row>
      <xdr:rowOff>508635</xdr:rowOff>
    </xdr:to>
    <xdr:sp>
      <xdr:nvSpPr>
        <xdr:cNvPr id="1645" name="Image1" descr="报表底图"/>
        <xdr:cNvSpPr>
          <a:spLocks noChangeAspect="1" noChangeArrowheads="1"/>
        </xdr:cNvSpPr>
      </xdr:nvSpPr>
      <xdr:spPr>
        <a:xfrm>
          <a:off x="1428115" y="1486077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222</xdr:row>
      <xdr:rowOff>0</xdr:rowOff>
    </xdr:from>
    <xdr:to>
      <xdr:col>2</xdr:col>
      <xdr:colOff>274320</xdr:colOff>
      <xdr:row>222</xdr:row>
      <xdr:rowOff>508635</xdr:rowOff>
    </xdr:to>
    <xdr:sp>
      <xdr:nvSpPr>
        <xdr:cNvPr id="1646" name="Image1" descr="报表底图"/>
        <xdr:cNvSpPr>
          <a:spLocks noChangeAspect="1" noChangeArrowheads="1"/>
        </xdr:cNvSpPr>
      </xdr:nvSpPr>
      <xdr:spPr>
        <a:xfrm>
          <a:off x="1428115" y="1486077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222</xdr:row>
      <xdr:rowOff>0</xdr:rowOff>
    </xdr:from>
    <xdr:to>
      <xdr:col>2</xdr:col>
      <xdr:colOff>274320</xdr:colOff>
      <xdr:row>222</xdr:row>
      <xdr:rowOff>508635</xdr:rowOff>
    </xdr:to>
    <xdr:sp>
      <xdr:nvSpPr>
        <xdr:cNvPr id="1647" name="Image1" descr="报表底图"/>
        <xdr:cNvSpPr>
          <a:spLocks noChangeAspect="1" noChangeArrowheads="1"/>
        </xdr:cNvSpPr>
      </xdr:nvSpPr>
      <xdr:spPr>
        <a:xfrm>
          <a:off x="1428115" y="1486077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222</xdr:row>
      <xdr:rowOff>0</xdr:rowOff>
    </xdr:from>
    <xdr:to>
      <xdr:col>2</xdr:col>
      <xdr:colOff>274320</xdr:colOff>
      <xdr:row>222</xdr:row>
      <xdr:rowOff>478155</xdr:rowOff>
    </xdr:to>
    <xdr:sp>
      <xdr:nvSpPr>
        <xdr:cNvPr id="1648" name="Image1" descr="报表底图"/>
        <xdr:cNvSpPr>
          <a:spLocks noChangeAspect="1" noChangeArrowheads="1"/>
        </xdr:cNvSpPr>
      </xdr:nvSpPr>
      <xdr:spPr>
        <a:xfrm>
          <a:off x="1428115" y="1486077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222</xdr:row>
      <xdr:rowOff>0</xdr:rowOff>
    </xdr:from>
    <xdr:to>
      <xdr:col>2</xdr:col>
      <xdr:colOff>274320</xdr:colOff>
      <xdr:row>222</xdr:row>
      <xdr:rowOff>478155</xdr:rowOff>
    </xdr:to>
    <xdr:sp>
      <xdr:nvSpPr>
        <xdr:cNvPr id="1649" name="Image1" descr="报表底图"/>
        <xdr:cNvSpPr>
          <a:spLocks noChangeAspect="1" noChangeArrowheads="1"/>
        </xdr:cNvSpPr>
      </xdr:nvSpPr>
      <xdr:spPr>
        <a:xfrm>
          <a:off x="1428115" y="1486077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222</xdr:row>
      <xdr:rowOff>0</xdr:rowOff>
    </xdr:from>
    <xdr:to>
      <xdr:col>2</xdr:col>
      <xdr:colOff>274320</xdr:colOff>
      <xdr:row>222</xdr:row>
      <xdr:rowOff>478155</xdr:rowOff>
    </xdr:to>
    <xdr:sp>
      <xdr:nvSpPr>
        <xdr:cNvPr id="1650" name="Image1" descr="报表底图"/>
        <xdr:cNvSpPr>
          <a:spLocks noChangeAspect="1" noChangeArrowheads="1"/>
        </xdr:cNvSpPr>
      </xdr:nvSpPr>
      <xdr:spPr>
        <a:xfrm>
          <a:off x="1428115" y="1486077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222</xdr:row>
      <xdr:rowOff>0</xdr:rowOff>
    </xdr:from>
    <xdr:to>
      <xdr:col>2</xdr:col>
      <xdr:colOff>274320</xdr:colOff>
      <xdr:row>222</xdr:row>
      <xdr:rowOff>478155</xdr:rowOff>
    </xdr:to>
    <xdr:sp>
      <xdr:nvSpPr>
        <xdr:cNvPr id="1651" name="Image1" descr="报表底图"/>
        <xdr:cNvSpPr>
          <a:spLocks noChangeAspect="1" noChangeArrowheads="1"/>
        </xdr:cNvSpPr>
      </xdr:nvSpPr>
      <xdr:spPr>
        <a:xfrm>
          <a:off x="1428115" y="1486077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222</xdr:row>
      <xdr:rowOff>0</xdr:rowOff>
    </xdr:from>
    <xdr:to>
      <xdr:col>2</xdr:col>
      <xdr:colOff>274320</xdr:colOff>
      <xdr:row>222</xdr:row>
      <xdr:rowOff>478155</xdr:rowOff>
    </xdr:to>
    <xdr:sp>
      <xdr:nvSpPr>
        <xdr:cNvPr id="1652" name="Image1" descr="报表底图"/>
        <xdr:cNvSpPr>
          <a:spLocks noChangeAspect="1" noChangeArrowheads="1"/>
        </xdr:cNvSpPr>
      </xdr:nvSpPr>
      <xdr:spPr>
        <a:xfrm>
          <a:off x="1428115" y="1486077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222</xdr:row>
      <xdr:rowOff>0</xdr:rowOff>
    </xdr:from>
    <xdr:to>
      <xdr:col>2</xdr:col>
      <xdr:colOff>274320</xdr:colOff>
      <xdr:row>222</xdr:row>
      <xdr:rowOff>478155</xdr:rowOff>
    </xdr:to>
    <xdr:sp>
      <xdr:nvSpPr>
        <xdr:cNvPr id="1653" name="Image1" descr="报表底图"/>
        <xdr:cNvSpPr>
          <a:spLocks noChangeAspect="1" noChangeArrowheads="1"/>
        </xdr:cNvSpPr>
      </xdr:nvSpPr>
      <xdr:spPr>
        <a:xfrm>
          <a:off x="1428115" y="1486077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222</xdr:row>
      <xdr:rowOff>0</xdr:rowOff>
    </xdr:from>
    <xdr:to>
      <xdr:col>2</xdr:col>
      <xdr:colOff>274320</xdr:colOff>
      <xdr:row>222</xdr:row>
      <xdr:rowOff>508635</xdr:rowOff>
    </xdr:to>
    <xdr:sp>
      <xdr:nvSpPr>
        <xdr:cNvPr id="1654" name="Image1" descr="报表底图"/>
        <xdr:cNvSpPr>
          <a:spLocks noChangeAspect="1" noChangeArrowheads="1"/>
        </xdr:cNvSpPr>
      </xdr:nvSpPr>
      <xdr:spPr>
        <a:xfrm>
          <a:off x="1428115" y="1486077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222</xdr:row>
      <xdr:rowOff>0</xdr:rowOff>
    </xdr:from>
    <xdr:to>
      <xdr:col>2</xdr:col>
      <xdr:colOff>274320</xdr:colOff>
      <xdr:row>222</xdr:row>
      <xdr:rowOff>508635</xdr:rowOff>
    </xdr:to>
    <xdr:sp>
      <xdr:nvSpPr>
        <xdr:cNvPr id="1655" name="Image1" descr="报表底图"/>
        <xdr:cNvSpPr>
          <a:spLocks noChangeAspect="1" noChangeArrowheads="1"/>
        </xdr:cNvSpPr>
      </xdr:nvSpPr>
      <xdr:spPr>
        <a:xfrm>
          <a:off x="1428115" y="1486077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222</xdr:row>
      <xdr:rowOff>0</xdr:rowOff>
    </xdr:from>
    <xdr:to>
      <xdr:col>2</xdr:col>
      <xdr:colOff>274320</xdr:colOff>
      <xdr:row>222</xdr:row>
      <xdr:rowOff>508635</xdr:rowOff>
    </xdr:to>
    <xdr:sp>
      <xdr:nvSpPr>
        <xdr:cNvPr id="1656" name="Image1" descr="报表底图"/>
        <xdr:cNvSpPr>
          <a:spLocks noChangeAspect="1" noChangeArrowheads="1"/>
        </xdr:cNvSpPr>
      </xdr:nvSpPr>
      <xdr:spPr>
        <a:xfrm>
          <a:off x="1428115" y="1486077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222</xdr:row>
      <xdr:rowOff>0</xdr:rowOff>
    </xdr:from>
    <xdr:to>
      <xdr:col>2</xdr:col>
      <xdr:colOff>274320</xdr:colOff>
      <xdr:row>222</xdr:row>
      <xdr:rowOff>508635</xdr:rowOff>
    </xdr:to>
    <xdr:sp>
      <xdr:nvSpPr>
        <xdr:cNvPr id="1657" name="Image1" descr="报表底图"/>
        <xdr:cNvSpPr>
          <a:spLocks noChangeAspect="1" noChangeArrowheads="1"/>
        </xdr:cNvSpPr>
      </xdr:nvSpPr>
      <xdr:spPr>
        <a:xfrm>
          <a:off x="1428115" y="1486077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222</xdr:row>
      <xdr:rowOff>0</xdr:rowOff>
    </xdr:from>
    <xdr:to>
      <xdr:col>2</xdr:col>
      <xdr:colOff>274320</xdr:colOff>
      <xdr:row>222</xdr:row>
      <xdr:rowOff>508635</xdr:rowOff>
    </xdr:to>
    <xdr:sp>
      <xdr:nvSpPr>
        <xdr:cNvPr id="1658" name="Image1" descr="报表底图"/>
        <xdr:cNvSpPr>
          <a:spLocks noChangeAspect="1" noChangeArrowheads="1"/>
        </xdr:cNvSpPr>
      </xdr:nvSpPr>
      <xdr:spPr>
        <a:xfrm>
          <a:off x="1428115" y="1486077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222</xdr:row>
      <xdr:rowOff>0</xdr:rowOff>
    </xdr:from>
    <xdr:to>
      <xdr:col>2</xdr:col>
      <xdr:colOff>274320</xdr:colOff>
      <xdr:row>222</xdr:row>
      <xdr:rowOff>508635</xdr:rowOff>
    </xdr:to>
    <xdr:sp>
      <xdr:nvSpPr>
        <xdr:cNvPr id="1659" name="Image1" descr="报表底图"/>
        <xdr:cNvSpPr>
          <a:spLocks noChangeAspect="1" noChangeArrowheads="1"/>
        </xdr:cNvSpPr>
      </xdr:nvSpPr>
      <xdr:spPr>
        <a:xfrm>
          <a:off x="1428115" y="1486077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222</xdr:row>
      <xdr:rowOff>0</xdr:rowOff>
    </xdr:from>
    <xdr:to>
      <xdr:col>2</xdr:col>
      <xdr:colOff>274320</xdr:colOff>
      <xdr:row>222</xdr:row>
      <xdr:rowOff>508635</xdr:rowOff>
    </xdr:to>
    <xdr:sp>
      <xdr:nvSpPr>
        <xdr:cNvPr id="1660" name="Image1" descr="报表底图"/>
        <xdr:cNvSpPr>
          <a:spLocks noChangeAspect="1" noChangeArrowheads="1"/>
        </xdr:cNvSpPr>
      </xdr:nvSpPr>
      <xdr:spPr>
        <a:xfrm>
          <a:off x="1428115" y="1486077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222</xdr:row>
      <xdr:rowOff>0</xdr:rowOff>
    </xdr:from>
    <xdr:to>
      <xdr:col>2</xdr:col>
      <xdr:colOff>274320</xdr:colOff>
      <xdr:row>222</xdr:row>
      <xdr:rowOff>478155</xdr:rowOff>
    </xdr:to>
    <xdr:sp>
      <xdr:nvSpPr>
        <xdr:cNvPr id="1661" name="Image1" descr="报表底图"/>
        <xdr:cNvSpPr>
          <a:spLocks noChangeAspect="1" noChangeArrowheads="1"/>
        </xdr:cNvSpPr>
      </xdr:nvSpPr>
      <xdr:spPr>
        <a:xfrm>
          <a:off x="1428115" y="1486077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222</xdr:row>
      <xdr:rowOff>0</xdr:rowOff>
    </xdr:from>
    <xdr:to>
      <xdr:col>2</xdr:col>
      <xdr:colOff>274320</xdr:colOff>
      <xdr:row>222</xdr:row>
      <xdr:rowOff>478155</xdr:rowOff>
    </xdr:to>
    <xdr:sp>
      <xdr:nvSpPr>
        <xdr:cNvPr id="1662" name="Image1" descr="报表底图"/>
        <xdr:cNvSpPr>
          <a:spLocks noChangeAspect="1" noChangeArrowheads="1"/>
        </xdr:cNvSpPr>
      </xdr:nvSpPr>
      <xdr:spPr>
        <a:xfrm>
          <a:off x="1428115" y="1486077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222</xdr:row>
      <xdr:rowOff>0</xdr:rowOff>
    </xdr:from>
    <xdr:to>
      <xdr:col>2</xdr:col>
      <xdr:colOff>274320</xdr:colOff>
      <xdr:row>222</xdr:row>
      <xdr:rowOff>478155</xdr:rowOff>
    </xdr:to>
    <xdr:sp>
      <xdr:nvSpPr>
        <xdr:cNvPr id="1663" name="Image1" descr="报表底图"/>
        <xdr:cNvSpPr>
          <a:spLocks noChangeAspect="1" noChangeArrowheads="1"/>
        </xdr:cNvSpPr>
      </xdr:nvSpPr>
      <xdr:spPr>
        <a:xfrm>
          <a:off x="1428115" y="1486077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222</xdr:row>
      <xdr:rowOff>0</xdr:rowOff>
    </xdr:from>
    <xdr:to>
      <xdr:col>2</xdr:col>
      <xdr:colOff>274320</xdr:colOff>
      <xdr:row>222</xdr:row>
      <xdr:rowOff>478155</xdr:rowOff>
    </xdr:to>
    <xdr:sp>
      <xdr:nvSpPr>
        <xdr:cNvPr id="1664" name="Image1" descr="报表底图"/>
        <xdr:cNvSpPr>
          <a:spLocks noChangeAspect="1" noChangeArrowheads="1"/>
        </xdr:cNvSpPr>
      </xdr:nvSpPr>
      <xdr:spPr>
        <a:xfrm>
          <a:off x="1428115" y="1486077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222</xdr:row>
      <xdr:rowOff>0</xdr:rowOff>
    </xdr:from>
    <xdr:to>
      <xdr:col>2</xdr:col>
      <xdr:colOff>274320</xdr:colOff>
      <xdr:row>222</xdr:row>
      <xdr:rowOff>478155</xdr:rowOff>
    </xdr:to>
    <xdr:sp>
      <xdr:nvSpPr>
        <xdr:cNvPr id="1665" name="Image1" descr="报表底图"/>
        <xdr:cNvSpPr>
          <a:spLocks noChangeAspect="1" noChangeArrowheads="1"/>
        </xdr:cNvSpPr>
      </xdr:nvSpPr>
      <xdr:spPr>
        <a:xfrm>
          <a:off x="1428115" y="1486077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223</xdr:row>
      <xdr:rowOff>0</xdr:rowOff>
    </xdr:from>
    <xdr:to>
      <xdr:col>2</xdr:col>
      <xdr:colOff>274320</xdr:colOff>
      <xdr:row>224</xdr:row>
      <xdr:rowOff>49530</xdr:rowOff>
    </xdr:to>
    <xdr:sp>
      <xdr:nvSpPr>
        <xdr:cNvPr id="1666" name="AutoShape 27" descr="报表底图"/>
        <xdr:cNvSpPr>
          <a:spLocks noChangeAspect="1" noChangeArrowheads="1"/>
        </xdr:cNvSpPr>
      </xdr:nvSpPr>
      <xdr:spPr>
        <a:xfrm>
          <a:off x="1428115" y="1496999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223</xdr:row>
      <xdr:rowOff>0</xdr:rowOff>
    </xdr:from>
    <xdr:to>
      <xdr:col>2</xdr:col>
      <xdr:colOff>274320</xdr:colOff>
      <xdr:row>224</xdr:row>
      <xdr:rowOff>80010</xdr:rowOff>
    </xdr:to>
    <xdr:sp>
      <xdr:nvSpPr>
        <xdr:cNvPr id="1667" name="AutoShape 28" descr="报表底图"/>
        <xdr:cNvSpPr>
          <a:spLocks noChangeAspect="1" noChangeArrowheads="1"/>
        </xdr:cNvSpPr>
      </xdr:nvSpPr>
      <xdr:spPr>
        <a:xfrm>
          <a:off x="1428115" y="1496999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223</xdr:row>
      <xdr:rowOff>0</xdr:rowOff>
    </xdr:from>
    <xdr:to>
      <xdr:col>2</xdr:col>
      <xdr:colOff>274320</xdr:colOff>
      <xdr:row>224</xdr:row>
      <xdr:rowOff>80010</xdr:rowOff>
    </xdr:to>
    <xdr:sp>
      <xdr:nvSpPr>
        <xdr:cNvPr id="1668" name="AutoShape 29" descr="报表底图"/>
        <xdr:cNvSpPr>
          <a:spLocks noChangeAspect="1" noChangeArrowheads="1"/>
        </xdr:cNvSpPr>
      </xdr:nvSpPr>
      <xdr:spPr>
        <a:xfrm>
          <a:off x="1428115" y="1496999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223</xdr:row>
      <xdr:rowOff>0</xdr:rowOff>
    </xdr:from>
    <xdr:to>
      <xdr:col>2</xdr:col>
      <xdr:colOff>274320</xdr:colOff>
      <xdr:row>224</xdr:row>
      <xdr:rowOff>80010</xdr:rowOff>
    </xdr:to>
    <xdr:sp>
      <xdr:nvSpPr>
        <xdr:cNvPr id="1669" name="AutoShape 30" descr="报表底图"/>
        <xdr:cNvSpPr>
          <a:spLocks noChangeAspect="1" noChangeArrowheads="1"/>
        </xdr:cNvSpPr>
      </xdr:nvSpPr>
      <xdr:spPr>
        <a:xfrm>
          <a:off x="1428115" y="1496999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223</xdr:row>
      <xdr:rowOff>0</xdr:rowOff>
    </xdr:from>
    <xdr:to>
      <xdr:col>2</xdr:col>
      <xdr:colOff>274320</xdr:colOff>
      <xdr:row>224</xdr:row>
      <xdr:rowOff>80010</xdr:rowOff>
    </xdr:to>
    <xdr:sp>
      <xdr:nvSpPr>
        <xdr:cNvPr id="1670" name="AutoShape 31" descr="报表底图"/>
        <xdr:cNvSpPr>
          <a:spLocks noChangeAspect="1" noChangeArrowheads="1"/>
        </xdr:cNvSpPr>
      </xdr:nvSpPr>
      <xdr:spPr>
        <a:xfrm>
          <a:off x="1428115" y="1496999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223</xdr:row>
      <xdr:rowOff>0</xdr:rowOff>
    </xdr:from>
    <xdr:to>
      <xdr:col>2</xdr:col>
      <xdr:colOff>274320</xdr:colOff>
      <xdr:row>224</xdr:row>
      <xdr:rowOff>80010</xdr:rowOff>
    </xdr:to>
    <xdr:sp>
      <xdr:nvSpPr>
        <xdr:cNvPr id="1671" name="AutoShape 32" descr="报表底图"/>
        <xdr:cNvSpPr>
          <a:spLocks noChangeAspect="1" noChangeArrowheads="1"/>
        </xdr:cNvSpPr>
      </xdr:nvSpPr>
      <xdr:spPr>
        <a:xfrm>
          <a:off x="1428115" y="1496999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223</xdr:row>
      <xdr:rowOff>0</xdr:rowOff>
    </xdr:from>
    <xdr:to>
      <xdr:col>2</xdr:col>
      <xdr:colOff>274320</xdr:colOff>
      <xdr:row>224</xdr:row>
      <xdr:rowOff>80010</xdr:rowOff>
    </xdr:to>
    <xdr:sp>
      <xdr:nvSpPr>
        <xdr:cNvPr id="1672" name="AutoShape 33" descr="报表底图"/>
        <xdr:cNvSpPr>
          <a:spLocks noChangeAspect="1" noChangeArrowheads="1"/>
        </xdr:cNvSpPr>
      </xdr:nvSpPr>
      <xdr:spPr>
        <a:xfrm>
          <a:off x="1428115" y="1496999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223</xdr:row>
      <xdr:rowOff>0</xdr:rowOff>
    </xdr:from>
    <xdr:to>
      <xdr:col>2</xdr:col>
      <xdr:colOff>274320</xdr:colOff>
      <xdr:row>224</xdr:row>
      <xdr:rowOff>80010</xdr:rowOff>
    </xdr:to>
    <xdr:sp>
      <xdr:nvSpPr>
        <xdr:cNvPr id="1673" name="AutoShape 34" descr="报表底图"/>
        <xdr:cNvSpPr>
          <a:spLocks noChangeAspect="1" noChangeArrowheads="1"/>
        </xdr:cNvSpPr>
      </xdr:nvSpPr>
      <xdr:spPr>
        <a:xfrm>
          <a:off x="1428115" y="1496999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223</xdr:row>
      <xdr:rowOff>0</xdr:rowOff>
    </xdr:from>
    <xdr:to>
      <xdr:col>2</xdr:col>
      <xdr:colOff>274320</xdr:colOff>
      <xdr:row>224</xdr:row>
      <xdr:rowOff>49530</xdr:rowOff>
    </xdr:to>
    <xdr:sp>
      <xdr:nvSpPr>
        <xdr:cNvPr id="1674" name="AutoShape 35" descr="报表底图"/>
        <xdr:cNvSpPr>
          <a:spLocks noChangeAspect="1" noChangeArrowheads="1"/>
        </xdr:cNvSpPr>
      </xdr:nvSpPr>
      <xdr:spPr>
        <a:xfrm>
          <a:off x="1428115" y="1496999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223</xdr:row>
      <xdr:rowOff>0</xdr:rowOff>
    </xdr:from>
    <xdr:to>
      <xdr:col>2</xdr:col>
      <xdr:colOff>274320</xdr:colOff>
      <xdr:row>224</xdr:row>
      <xdr:rowOff>49530</xdr:rowOff>
    </xdr:to>
    <xdr:sp>
      <xdr:nvSpPr>
        <xdr:cNvPr id="1675" name="AutoShape 36" descr="报表底图"/>
        <xdr:cNvSpPr>
          <a:spLocks noChangeAspect="1" noChangeArrowheads="1"/>
        </xdr:cNvSpPr>
      </xdr:nvSpPr>
      <xdr:spPr>
        <a:xfrm>
          <a:off x="1428115" y="1496999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223</xdr:row>
      <xdr:rowOff>0</xdr:rowOff>
    </xdr:from>
    <xdr:to>
      <xdr:col>2</xdr:col>
      <xdr:colOff>274320</xdr:colOff>
      <xdr:row>224</xdr:row>
      <xdr:rowOff>49530</xdr:rowOff>
    </xdr:to>
    <xdr:sp>
      <xdr:nvSpPr>
        <xdr:cNvPr id="1676" name="AutoShape 37" descr="报表底图"/>
        <xdr:cNvSpPr>
          <a:spLocks noChangeAspect="1" noChangeArrowheads="1"/>
        </xdr:cNvSpPr>
      </xdr:nvSpPr>
      <xdr:spPr>
        <a:xfrm>
          <a:off x="1428115" y="1496999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223</xdr:row>
      <xdr:rowOff>0</xdr:rowOff>
    </xdr:from>
    <xdr:to>
      <xdr:col>2</xdr:col>
      <xdr:colOff>274320</xdr:colOff>
      <xdr:row>224</xdr:row>
      <xdr:rowOff>49530</xdr:rowOff>
    </xdr:to>
    <xdr:sp>
      <xdr:nvSpPr>
        <xdr:cNvPr id="1677" name="AutoShape 38" descr="报表底图"/>
        <xdr:cNvSpPr>
          <a:spLocks noChangeAspect="1" noChangeArrowheads="1"/>
        </xdr:cNvSpPr>
      </xdr:nvSpPr>
      <xdr:spPr>
        <a:xfrm>
          <a:off x="1428115" y="1496999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223</xdr:row>
      <xdr:rowOff>0</xdr:rowOff>
    </xdr:from>
    <xdr:to>
      <xdr:col>2</xdr:col>
      <xdr:colOff>274320</xdr:colOff>
      <xdr:row>224</xdr:row>
      <xdr:rowOff>49530</xdr:rowOff>
    </xdr:to>
    <xdr:sp>
      <xdr:nvSpPr>
        <xdr:cNvPr id="1678" name="AutoShape 39" descr="报表底图"/>
        <xdr:cNvSpPr>
          <a:spLocks noChangeAspect="1" noChangeArrowheads="1"/>
        </xdr:cNvSpPr>
      </xdr:nvSpPr>
      <xdr:spPr>
        <a:xfrm>
          <a:off x="1428115" y="1496999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223</xdr:row>
      <xdr:rowOff>0</xdr:rowOff>
    </xdr:from>
    <xdr:to>
      <xdr:col>2</xdr:col>
      <xdr:colOff>274320</xdr:colOff>
      <xdr:row>224</xdr:row>
      <xdr:rowOff>49530</xdr:rowOff>
    </xdr:to>
    <xdr:sp>
      <xdr:nvSpPr>
        <xdr:cNvPr id="1679" name="AutoShape 40" descr="报表底图"/>
        <xdr:cNvSpPr>
          <a:spLocks noChangeAspect="1" noChangeArrowheads="1"/>
        </xdr:cNvSpPr>
      </xdr:nvSpPr>
      <xdr:spPr>
        <a:xfrm>
          <a:off x="1428115" y="1496999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223</xdr:row>
      <xdr:rowOff>0</xdr:rowOff>
    </xdr:from>
    <xdr:to>
      <xdr:col>2</xdr:col>
      <xdr:colOff>274320</xdr:colOff>
      <xdr:row>224</xdr:row>
      <xdr:rowOff>80010</xdr:rowOff>
    </xdr:to>
    <xdr:sp>
      <xdr:nvSpPr>
        <xdr:cNvPr id="1680" name="AutoShape 41" descr="报表底图"/>
        <xdr:cNvSpPr>
          <a:spLocks noChangeAspect="1" noChangeArrowheads="1"/>
        </xdr:cNvSpPr>
      </xdr:nvSpPr>
      <xdr:spPr>
        <a:xfrm>
          <a:off x="1428115" y="1496999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223</xdr:row>
      <xdr:rowOff>0</xdr:rowOff>
    </xdr:from>
    <xdr:to>
      <xdr:col>2</xdr:col>
      <xdr:colOff>274320</xdr:colOff>
      <xdr:row>224</xdr:row>
      <xdr:rowOff>80010</xdr:rowOff>
    </xdr:to>
    <xdr:sp>
      <xdr:nvSpPr>
        <xdr:cNvPr id="1681" name="AutoShape 42" descr="报表底图"/>
        <xdr:cNvSpPr>
          <a:spLocks noChangeAspect="1" noChangeArrowheads="1"/>
        </xdr:cNvSpPr>
      </xdr:nvSpPr>
      <xdr:spPr>
        <a:xfrm>
          <a:off x="1428115" y="1496999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223</xdr:row>
      <xdr:rowOff>0</xdr:rowOff>
    </xdr:from>
    <xdr:to>
      <xdr:col>2</xdr:col>
      <xdr:colOff>274320</xdr:colOff>
      <xdr:row>224</xdr:row>
      <xdr:rowOff>80010</xdr:rowOff>
    </xdr:to>
    <xdr:sp>
      <xdr:nvSpPr>
        <xdr:cNvPr id="1682" name="AutoShape 43" descr="报表底图"/>
        <xdr:cNvSpPr>
          <a:spLocks noChangeAspect="1" noChangeArrowheads="1"/>
        </xdr:cNvSpPr>
      </xdr:nvSpPr>
      <xdr:spPr>
        <a:xfrm>
          <a:off x="1428115" y="1496999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223</xdr:row>
      <xdr:rowOff>0</xdr:rowOff>
    </xdr:from>
    <xdr:to>
      <xdr:col>2</xdr:col>
      <xdr:colOff>274320</xdr:colOff>
      <xdr:row>224</xdr:row>
      <xdr:rowOff>80010</xdr:rowOff>
    </xdr:to>
    <xdr:sp>
      <xdr:nvSpPr>
        <xdr:cNvPr id="1683" name="AutoShape 44" descr="报表底图"/>
        <xdr:cNvSpPr>
          <a:spLocks noChangeAspect="1" noChangeArrowheads="1"/>
        </xdr:cNvSpPr>
      </xdr:nvSpPr>
      <xdr:spPr>
        <a:xfrm>
          <a:off x="1428115" y="1496999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223</xdr:row>
      <xdr:rowOff>0</xdr:rowOff>
    </xdr:from>
    <xdr:to>
      <xdr:col>2</xdr:col>
      <xdr:colOff>274320</xdr:colOff>
      <xdr:row>224</xdr:row>
      <xdr:rowOff>80010</xdr:rowOff>
    </xdr:to>
    <xdr:sp>
      <xdr:nvSpPr>
        <xdr:cNvPr id="1684" name="AutoShape 45" descr="报表底图"/>
        <xdr:cNvSpPr>
          <a:spLocks noChangeAspect="1" noChangeArrowheads="1"/>
        </xdr:cNvSpPr>
      </xdr:nvSpPr>
      <xdr:spPr>
        <a:xfrm>
          <a:off x="1428115" y="1496999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223</xdr:row>
      <xdr:rowOff>0</xdr:rowOff>
    </xdr:from>
    <xdr:to>
      <xdr:col>2</xdr:col>
      <xdr:colOff>274320</xdr:colOff>
      <xdr:row>224</xdr:row>
      <xdr:rowOff>80010</xdr:rowOff>
    </xdr:to>
    <xdr:sp>
      <xdr:nvSpPr>
        <xdr:cNvPr id="1685" name="AutoShape 46" descr="报表底图"/>
        <xdr:cNvSpPr>
          <a:spLocks noChangeAspect="1" noChangeArrowheads="1"/>
        </xdr:cNvSpPr>
      </xdr:nvSpPr>
      <xdr:spPr>
        <a:xfrm>
          <a:off x="1428115" y="1496999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223</xdr:row>
      <xdr:rowOff>0</xdr:rowOff>
    </xdr:from>
    <xdr:to>
      <xdr:col>2</xdr:col>
      <xdr:colOff>274320</xdr:colOff>
      <xdr:row>224</xdr:row>
      <xdr:rowOff>80010</xdr:rowOff>
    </xdr:to>
    <xdr:sp>
      <xdr:nvSpPr>
        <xdr:cNvPr id="1686" name="AutoShape 47" descr="报表底图"/>
        <xdr:cNvSpPr>
          <a:spLocks noChangeAspect="1" noChangeArrowheads="1"/>
        </xdr:cNvSpPr>
      </xdr:nvSpPr>
      <xdr:spPr>
        <a:xfrm>
          <a:off x="1428115" y="1496999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223</xdr:row>
      <xdr:rowOff>0</xdr:rowOff>
    </xdr:from>
    <xdr:to>
      <xdr:col>2</xdr:col>
      <xdr:colOff>274320</xdr:colOff>
      <xdr:row>224</xdr:row>
      <xdr:rowOff>49530</xdr:rowOff>
    </xdr:to>
    <xdr:sp>
      <xdr:nvSpPr>
        <xdr:cNvPr id="1687" name="AutoShape 48" descr="报表底图"/>
        <xdr:cNvSpPr>
          <a:spLocks noChangeAspect="1" noChangeArrowheads="1"/>
        </xdr:cNvSpPr>
      </xdr:nvSpPr>
      <xdr:spPr>
        <a:xfrm>
          <a:off x="1428115" y="1496999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223</xdr:row>
      <xdr:rowOff>0</xdr:rowOff>
    </xdr:from>
    <xdr:to>
      <xdr:col>2</xdr:col>
      <xdr:colOff>274320</xdr:colOff>
      <xdr:row>224</xdr:row>
      <xdr:rowOff>49530</xdr:rowOff>
    </xdr:to>
    <xdr:sp>
      <xdr:nvSpPr>
        <xdr:cNvPr id="1688" name="AutoShape 49" descr="报表底图"/>
        <xdr:cNvSpPr>
          <a:spLocks noChangeAspect="1" noChangeArrowheads="1"/>
        </xdr:cNvSpPr>
      </xdr:nvSpPr>
      <xdr:spPr>
        <a:xfrm>
          <a:off x="1428115" y="1496999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223</xdr:row>
      <xdr:rowOff>0</xdr:rowOff>
    </xdr:from>
    <xdr:to>
      <xdr:col>2</xdr:col>
      <xdr:colOff>274320</xdr:colOff>
      <xdr:row>224</xdr:row>
      <xdr:rowOff>49530</xdr:rowOff>
    </xdr:to>
    <xdr:sp>
      <xdr:nvSpPr>
        <xdr:cNvPr id="1689" name="AutoShape 50" descr="报表底图"/>
        <xdr:cNvSpPr>
          <a:spLocks noChangeAspect="1" noChangeArrowheads="1"/>
        </xdr:cNvSpPr>
      </xdr:nvSpPr>
      <xdr:spPr>
        <a:xfrm>
          <a:off x="1428115" y="1496999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223</xdr:row>
      <xdr:rowOff>0</xdr:rowOff>
    </xdr:from>
    <xdr:to>
      <xdr:col>2</xdr:col>
      <xdr:colOff>274320</xdr:colOff>
      <xdr:row>224</xdr:row>
      <xdr:rowOff>49530</xdr:rowOff>
    </xdr:to>
    <xdr:sp>
      <xdr:nvSpPr>
        <xdr:cNvPr id="1690" name="AutoShape 51" descr="报表底图"/>
        <xdr:cNvSpPr>
          <a:spLocks noChangeAspect="1" noChangeArrowheads="1"/>
        </xdr:cNvSpPr>
      </xdr:nvSpPr>
      <xdr:spPr>
        <a:xfrm>
          <a:off x="1428115" y="1496999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223</xdr:row>
      <xdr:rowOff>0</xdr:rowOff>
    </xdr:from>
    <xdr:to>
      <xdr:col>2</xdr:col>
      <xdr:colOff>274320</xdr:colOff>
      <xdr:row>224</xdr:row>
      <xdr:rowOff>49530</xdr:rowOff>
    </xdr:to>
    <xdr:sp>
      <xdr:nvSpPr>
        <xdr:cNvPr id="1691" name="AutoShape 52" descr="报表底图"/>
        <xdr:cNvSpPr>
          <a:spLocks noChangeAspect="1" noChangeArrowheads="1"/>
        </xdr:cNvSpPr>
      </xdr:nvSpPr>
      <xdr:spPr>
        <a:xfrm>
          <a:off x="1428115" y="1496999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223</xdr:row>
      <xdr:rowOff>0</xdr:rowOff>
    </xdr:from>
    <xdr:to>
      <xdr:col>2</xdr:col>
      <xdr:colOff>274320</xdr:colOff>
      <xdr:row>224</xdr:row>
      <xdr:rowOff>49530</xdr:rowOff>
    </xdr:to>
    <xdr:sp>
      <xdr:nvSpPr>
        <xdr:cNvPr id="1692" name="Image1" descr="报表底图"/>
        <xdr:cNvSpPr>
          <a:spLocks noChangeAspect="1" noChangeArrowheads="1"/>
        </xdr:cNvSpPr>
      </xdr:nvSpPr>
      <xdr:spPr>
        <a:xfrm>
          <a:off x="1428115" y="1496999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223</xdr:row>
      <xdr:rowOff>0</xdr:rowOff>
    </xdr:from>
    <xdr:to>
      <xdr:col>2</xdr:col>
      <xdr:colOff>274320</xdr:colOff>
      <xdr:row>224</xdr:row>
      <xdr:rowOff>80010</xdr:rowOff>
    </xdr:to>
    <xdr:sp>
      <xdr:nvSpPr>
        <xdr:cNvPr id="1693" name="Image1" descr="报表底图"/>
        <xdr:cNvSpPr>
          <a:spLocks noChangeAspect="1" noChangeArrowheads="1"/>
        </xdr:cNvSpPr>
      </xdr:nvSpPr>
      <xdr:spPr>
        <a:xfrm>
          <a:off x="1428115" y="1496999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223</xdr:row>
      <xdr:rowOff>0</xdr:rowOff>
    </xdr:from>
    <xdr:to>
      <xdr:col>2</xdr:col>
      <xdr:colOff>274320</xdr:colOff>
      <xdr:row>224</xdr:row>
      <xdr:rowOff>80010</xdr:rowOff>
    </xdr:to>
    <xdr:sp>
      <xdr:nvSpPr>
        <xdr:cNvPr id="1694" name="Image1" descr="报表底图"/>
        <xdr:cNvSpPr>
          <a:spLocks noChangeAspect="1" noChangeArrowheads="1"/>
        </xdr:cNvSpPr>
      </xdr:nvSpPr>
      <xdr:spPr>
        <a:xfrm>
          <a:off x="1428115" y="1496999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223</xdr:row>
      <xdr:rowOff>0</xdr:rowOff>
    </xdr:from>
    <xdr:to>
      <xdr:col>2</xdr:col>
      <xdr:colOff>274320</xdr:colOff>
      <xdr:row>224</xdr:row>
      <xdr:rowOff>80010</xdr:rowOff>
    </xdr:to>
    <xdr:sp>
      <xdr:nvSpPr>
        <xdr:cNvPr id="1695" name="Image1" descr="报表底图"/>
        <xdr:cNvSpPr>
          <a:spLocks noChangeAspect="1" noChangeArrowheads="1"/>
        </xdr:cNvSpPr>
      </xdr:nvSpPr>
      <xdr:spPr>
        <a:xfrm>
          <a:off x="1428115" y="1496999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223</xdr:row>
      <xdr:rowOff>0</xdr:rowOff>
    </xdr:from>
    <xdr:to>
      <xdr:col>2</xdr:col>
      <xdr:colOff>274320</xdr:colOff>
      <xdr:row>224</xdr:row>
      <xdr:rowOff>80010</xdr:rowOff>
    </xdr:to>
    <xdr:sp>
      <xdr:nvSpPr>
        <xdr:cNvPr id="1696" name="Image1" descr="报表底图"/>
        <xdr:cNvSpPr>
          <a:spLocks noChangeAspect="1" noChangeArrowheads="1"/>
        </xdr:cNvSpPr>
      </xdr:nvSpPr>
      <xdr:spPr>
        <a:xfrm>
          <a:off x="1428115" y="1496999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223</xdr:row>
      <xdr:rowOff>0</xdr:rowOff>
    </xdr:from>
    <xdr:to>
      <xdr:col>2</xdr:col>
      <xdr:colOff>274320</xdr:colOff>
      <xdr:row>224</xdr:row>
      <xdr:rowOff>80010</xdr:rowOff>
    </xdr:to>
    <xdr:sp>
      <xdr:nvSpPr>
        <xdr:cNvPr id="1697" name="Image1" descr="报表底图"/>
        <xdr:cNvSpPr>
          <a:spLocks noChangeAspect="1" noChangeArrowheads="1"/>
        </xdr:cNvSpPr>
      </xdr:nvSpPr>
      <xdr:spPr>
        <a:xfrm>
          <a:off x="1428115" y="1496999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223</xdr:row>
      <xdr:rowOff>0</xdr:rowOff>
    </xdr:from>
    <xdr:to>
      <xdr:col>2</xdr:col>
      <xdr:colOff>274320</xdr:colOff>
      <xdr:row>224</xdr:row>
      <xdr:rowOff>80010</xdr:rowOff>
    </xdr:to>
    <xdr:sp>
      <xdr:nvSpPr>
        <xdr:cNvPr id="1698" name="Image1" descr="报表底图"/>
        <xdr:cNvSpPr>
          <a:spLocks noChangeAspect="1" noChangeArrowheads="1"/>
        </xdr:cNvSpPr>
      </xdr:nvSpPr>
      <xdr:spPr>
        <a:xfrm>
          <a:off x="1428115" y="1496999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223</xdr:row>
      <xdr:rowOff>0</xdr:rowOff>
    </xdr:from>
    <xdr:to>
      <xdr:col>2</xdr:col>
      <xdr:colOff>274320</xdr:colOff>
      <xdr:row>224</xdr:row>
      <xdr:rowOff>80010</xdr:rowOff>
    </xdr:to>
    <xdr:sp>
      <xdr:nvSpPr>
        <xdr:cNvPr id="1699" name="Image1" descr="报表底图"/>
        <xdr:cNvSpPr>
          <a:spLocks noChangeAspect="1" noChangeArrowheads="1"/>
        </xdr:cNvSpPr>
      </xdr:nvSpPr>
      <xdr:spPr>
        <a:xfrm>
          <a:off x="1428115" y="1496999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223</xdr:row>
      <xdr:rowOff>0</xdr:rowOff>
    </xdr:from>
    <xdr:to>
      <xdr:col>2</xdr:col>
      <xdr:colOff>274320</xdr:colOff>
      <xdr:row>224</xdr:row>
      <xdr:rowOff>49530</xdr:rowOff>
    </xdr:to>
    <xdr:sp>
      <xdr:nvSpPr>
        <xdr:cNvPr id="1700" name="Image1" descr="报表底图"/>
        <xdr:cNvSpPr>
          <a:spLocks noChangeAspect="1" noChangeArrowheads="1"/>
        </xdr:cNvSpPr>
      </xdr:nvSpPr>
      <xdr:spPr>
        <a:xfrm>
          <a:off x="1428115" y="1496999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223</xdr:row>
      <xdr:rowOff>0</xdr:rowOff>
    </xdr:from>
    <xdr:to>
      <xdr:col>2</xdr:col>
      <xdr:colOff>274320</xdr:colOff>
      <xdr:row>224</xdr:row>
      <xdr:rowOff>49530</xdr:rowOff>
    </xdr:to>
    <xdr:sp>
      <xdr:nvSpPr>
        <xdr:cNvPr id="1701" name="Image1" descr="报表底图"/>
        <xdr:cNvSpPr>
          <a:spLocks noChangeAspect="1" noChangeArrowheads="1"/>
        </xdr:cNvSpPr>
      </xdr:nvSpPr>
      <xdr:spPr>
        <a:xfrm>
          <a:off x="1428115" y="1496999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223</xdr:row>
      <xdr:rowOff>0</xdr:rowOff>
    </xdr:from>
    <xdr:to>
      <xdr:col>2</xdr:col>
      <xdr:colOff>274320</xdr:colOff>
      <xdr:row>224</xdr:row>
      <xdr:rowOff>49530</xdr:rowOff>
    </xdr:to>
    <xdr:sp>
      <xdr:nvSpPr>
        <xdr:cNvPr id="1702" name="Image1" descr="报表底图"/>
        <xdr:cNvSpPr>
          <a:spLocks noChangeAspect="1" noChangeArrowheads="1"/>
        </xdr:cNvSpPr>
      </xdr:nvSpPr>
      <xdr:spPr>
        <a:xfrm>
          <a:off x="1428115" y="1496999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223</xdr:row>
      <xdr:rowOff>0</xdr:rowOff>
    </xdr:from>
    <xdr:to>
      <xdr:col>2</xdr:col>
      <xdr:colOff>274320</xdr:colOff>
      <xdr:row>224</xdr:row>
      <xdr:rowOff>49530</xdr:rowOff>
    </xdr:to>
    <xdr:sp>
      <xdr:nvSpPr>
        <xdr:cNvPr id="1703" name="Image1" descr="报表底图"/>
        <xdr:cNvSpPr>
          <a:spLocks noChangeAspect="1" noChangeArrowheads="1"/>
        </xdr:cNvSpPr>
      </xdr:nvSpPr>
      <xdr:spPr>
        <a:xfrm>
          <a:off x="1428115" y="1496999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223</xdr:row>
      <xdr:rowOff>0</xdr:rowOff>
    </xdr:from>
    <xdr:to>
      <xdr:col>2</xdr:col>
      <xdr:colOff>274320</xdr:colOff>
      <xdr:row>224</xdr:row>
      <xdr:rowOff>49530</xdr:rowOff>
    </xdr:to>
    <xdr:sp>
      <xdr:nvSpPr>
        <xdr:cNvPr id="1704" name="Image1" descr="报表底图"/>
        <xdr:cNvSpPr>
          <a:spLocks noChangeAspect="1" noChangeArrowheads="1"/>
        </xdr:cNvSpPr>
      </xdr:nvSpPr>
      <xdr:spPr>
        <a:xfrm>
          <a:off x="1428115" y="1496999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223</xdr:row>
      <xdr:rowOff>0</xdr:rowOff>
    </xdr:from>
    <xdr:to>
      <xdr:col>2</xdr:col>
      <xdr:colOff>274320</xdr:colOff>
      <xdr:row>224</xdr:row>
      <xdr:rowOff>49530</xdr:rowOff>
    </xdr:to>
    <xdr:sp>
      <xdr:nvSpPr>
        <xdr:cNvPr id="1705" name="Image1" descr="报表底图"/>
        <xdr:cNvSpPr>
          <a:spLocks noChangeAspect="1" noChangeArrowheads="1"/>
        </xdr:cNvSpPr>
      </xdr:nvSpPr>
      <xdr:spPr>
        <a:xfrm>
          <a:off x="1428115" y="1496999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223</xdr:row>
      <xdr:rowOff>0</xdr:rowOff>
    </xdr:from>
    <xdr:to>
      <xdr:col>2</xdr:col>
      <xdr:colOff>274320</xdr:colOff>
      <xdr:row>224</xdr:row>
      <xdr:rowOff>80010</xdr:rowOff>
    </xdr:to>
    <xdr:sp>
      <xdr:nvSpPr>
        <xdr:cNvPr id="1706" name="Image1" descr="报表底图"/>
        <xdr:cNvSpPr>
          <a:spLocks noChangeAspect="1" noChangeArrowheads="1"/>
        </xdr:cNvSpPr>
      </xdr:nvSpPr>
      <xdr:spPr>
        <a:xfrm>
          <a:off x="1428115" y="1496999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223</xdr:row>
      <xdr:rowOff>0</xdr:rowOff>
    </xdr:from>
    <xdr:to>
      <xdr:col>2</xdr:col>
      <xdr:colOff>274320</xdr:colOff>
      <xdr:row>224</xdr:row>
      <xdr:rowOff>80010</xdr:rowOff>
    </xdr:to>
    <xdr:sp>
      <xdr:nvSpPr>
        <xdr:cNvPr id="1707" name="Image1" descr="报表底图"/>
        <xdr:cNvSpPr>
          <a:spLocks noChangeAspect="1" noChangeArrowheads="1"/>
        </xdr:cNvSpPr>
      </xdr:nvSpPr>
      <xdr:spPr>
        <a:xfrm>
          <a:off x="1428115" y="1496999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223</xdr:row>
      <xdr:rowOff>0</xdr:rowOff>
    </xdr:from>
    <xdr:to>
      <xdr:col>2</xdr:col>
      <xdr:colOff>274320</xdr:colOff>
      <xdr:row>224</xdr:row>
      <xdr:rowOff>80010</xdr:rowOff>
    </xdr:to>
    <xdr:sp>
      <xdr:nvSpPr>
        <xdr:cNvPr id="1708" name="Image1" descr="报表底图"/>
        <xdr:cNvSpPr>
          <a:spLocks noChangeAspect="1" noChangeArrowheads="1"/>
        </xdr:cNvSpPr>
      </xdr:nvSpPr>
      <xdr:spPr>
        <a:xfrm>
          <a:off x="1428115" y="1496999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223</xdr:row>
      <xdr:rowOff>0</xdr:rowOff>
    </xdr:from>
    <xdr:to>
      <xdr:col>2</xdr:col>
      <xdr:colOff>274320</xdr:colOff>
      <xdr:row>224</xdr:row>
      <xdr:rowOff>80010</xdr:rowOff>
    </xdr:to>
    <xdr:sp>
      <xdr:nvSpPr>
        <xdr:cNvPr id="1709" name="Image1" descr="报表底图"/>
        <xdr:cNvSpPr>
          <a:spLocks noChangeAspect="1" noChangeArrowheads="1"/>
        </xdr:cNvSpPr>
      </xdr:nvSpPr>
      <xdr:spPr>
        <a:xfrm>
          <a:off x="1428115" y="1496999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223</xdr:row>
      <xdr:rowOff>0</xdr:rowOff>
    </xdr:from>
    <xdr:to>
      <xdr:col>2</xdr:col>
      <xdr:colOff>274320</xdr:colOff>
      <xdr:row>224</xdr:row>
      <xdr:rowOff>80010</xdr:rowOff>
    </xdr:to>
    <xdr:sp>
      <xdr:nvSpPr>
        <xdr:cNvPr id="1710" name="Image1" descr="报表底图"/>
        <xdr:cNvSpPr>
          <a:spLocks noChangeAspect="1" noChangeArrowheads="1"/>
        </xdr:cNvSpPr>
      </xdr:nvSpPr>
      <xdr:spPr>
        <a:xfrm>
          <a:off x="1428115" y="1496999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223</xdr:row>
      <xdr:rowOff>0</xdr:rowOff>
    </xdr:from>
    <xdr:to>
      <xdr:col>2</xdr:col>
      <xdr:colOff>274320</xdr:colOff>
      <xdr:row>224</xdr:row>
      <xdr:rowOff>80010</xdr:rowOff>
    </xdr:to>
    <xdr:sp>
      <xdr:nvSpPr>
        <xdr:cNvPr id="1711" name="Image1" descr="报表底图"/>
        <xdr:cNvSpPr>
          <a:spLocks noChangeAspect="1" noChangeArrowheads="1"/>
        </xdr:cNvSpPr>
      </xdr:nvSpPr>
      <xdr:spPr>
        <a:xfrm>
          <a:off x="1428115" y="1496999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223</xdr:row>
      <xdr:rowOff>0</xdr:rowOff>
    </xdr:from>
    <xdr:to>
      <xdr:col>2</xdr:col>
      <xdr:colOff>274320</xdr:colOff>
      <xdr:row>224</xdr:row>
      <xdr:rowOff>80010</xdr:rowOff>
    </xdr:to>
    <xdr:sp>
      <xdr:nvSpPr>
        <xdr:cNvPr id="1712" name="Image1" descr="报表底图"/>
        <xdr:cNvSpPr>
          <a:spLocks noChangeAspect="1" noChangeArrowheads="1"/>
        </xdr:cNvSpPr>
      </xdr:nvSpPr>
      <xdr:spPr>
        <a:xfrm>
          <a:off x="1428115" y="1496999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223</xdr:row>
      <xdr:rowOff>0</xdr:rowOff>
    </xdr:from>
    <xdr:to>
      <xdr:col>2</xdr:col>
      <xdr:colOff>274320</xdr:colOff>
      <xdr:row>224</xdr:row>
      <xdr:rowOff>49530</xdr:rowOff>
    </xdr:to>
    <xdr:sp>
      <xdr:nvSpPr>
        <xdr:cNvPr id="1713" name="Image1" descr="报表底图"/>
        <xdr:cNvSpPr>
          <a:spLocks noChangeAspect="1" noChangeArrowheads="1"/>
        </xdr:cNvSpPr>
      </xdr:nvSpPr>
      <xdr:spPr>
        <a:xfrm>
          <a:off x="1428115" y="1496999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223</xdr:row>
      <xdr:rowOff>0</xdr:rowOff>
    </xdr:from>
    <xdr:to>
      <xdr:col>2</xdr:col>
      <xdr:colOff>274320</xdr:colOff>
      <xdr:row>224</xdr:row>
      <xdr:rowOff>49530</xdr:rowOff>
    </xdr:to>
    <xdr:sp>
      <xdr:nvSpPr>
        <xdr:cNvPr id="1714" name="Image1" descr="报表底图"/>
        <xdr:cNvSpPr>
          <a:spLocks noChangeAspect="1" noChangeArrowheads="1"/>
        </xdr:cNvSpPr>
      </xdr:nvSpPr>
      <xdr:spPr>
        <a:xfrm>
          <a:off x="1428115" y="1496999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223</xdr:row>
      <xdr:rowOff>0</xdr:rowOff>
    </xdr:from>
    <xdr:to>
      <xdr:col>2</xdr:col>
      <xdr:colOff>274320</xdr:colOff>
      <xdr:row>224</xdr:row>
      <xdr:rowOff>49530</xdr:rowOff>
    </xdr:to>
    <xdr:sp>
      <xdr:nvSpPr>
        <xdr:cNvPr id="1715" name="Image1" descr="报表底图"/>
        <xdr:cNvSpPr>
          <a:spLocks noChangeAspect="1" noChangeArrowheads="1"/>
        </xdr:cNvSpPr>
      </xdr:nvSpPr>
      <xdr:spPr>
        <a:xfrm>
          <a:off x="1428115" y="1496999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223</xdr:row>
      <xdr:rowOff>0</xdr:rowOff>
    </xdr:from>
    <xdr:to>
      <xdr:col>2</xdr:col>
      <xdr:colOff>274320</xdr:colOff>
      <xdr:row>224</xdr:row>
      <xdr:rowOff>49530</xdr:rowOff>
    </xdr:to>
    <xdr:sp>
      <xdr:nvSpPr>
        <xdr:cNvPr id="1716" name="Image1" descr="报表底图"/>
        <xdr:cNvSpPr>
          <a:spLocks noChangeAspect="1" noChangeArrowheads="1"/>
        </xdr:cNvSpPr>
      </xdr:nvSpPr>
      <xdr:spPr>
        <a:xfrm>
          <a:off x="1428115" y="1496999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223</xdr:row>
      <xdr:rowOff>0</xdr:rowOff>
    </xdr:from>
    <xdr:to>
      <xdr:col>2</xdr:col>
      <xdr:colOff>274320</xdr:colOff>
      <xdr:row>224</xdr:row>
      <xdr:rowOff>49530</xdr:rowOff>
    </xdr:to>
    <xdr:sp>
      <xdr:nvSpPr>
        <xdr:cNvPr id="1717" name="Image1" descr="报表底图"/>
        <xdr:cNvSpPr>
          <a:spLocks noChangeAspect="1" noChangeArrowheads="1"/>
        </xdr:cNvSpPr>
      </xdr:nvSpPr>
      <xdr:spPr>
        <a:xfrm>
          <a:off x="1428115" y="1496999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218</xdr:row>
      <xdr:rowOff>0</xdr:rowOff>
    </xdr:from>
    <xdr:to>
      <xdr:col>2</xdr:col>
      <xdr:colOff>274320</xdr:colOff>
      <xdr:row>218</xdr:row>
      <xdr:rowOff>478155</xdr:rowOff>
    </xdr:to>
    <xdr:sp>
      <xdr:nvSpPr>
        <xdr:cNvPr id="1718" name="AutoShape 27" descr="报表底图"/>
        <xdr:cNvSpPr>
          <a:spLocks noChangeAspect="1" noChangeArrowheads="1"/>
        </xdr:cNvSpPr>
      </xdr:nvSpPr>
      <xdr:spPr>
        <a:xfrm>
          <a:off x="1428115" y="144858105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218</xdr:row>
      <xdr:rowOff>0</xdr:rowOff>
    </xdr:from>
    <xdr:to>
      <xdr:col>2</xdr:col>
      <xdr:colOff>274320</xdr:colOff>
      <xdr:row>218</xdr:row>
      <xdr:rowOff>508635</xdr:rowOff>
    </xdr:to>
    <xdr:sp>
      <xdr:nvSpPr>
        <xdr:cNvPr id="1719" name="AutoShape 28" descr="报表底图"/>
        <xdr:cNvSpPr>
          <a:spLocks noChangeAspect="1" noChangeArrowheads="1"/>
        </xdr:cNvSpPr>
      </xdr:nvSpPr>
      <xdr:spPr>
        <a:xfrm>
          <a:off x="1428115" y="144858105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218</xdr:row>
      <xdr:rowOff>0</xdr:rowOff>
    </xdr:from>
    <xdr:to>
      <xdr:col>2</xdr:col>
      <xdr:colOff>274320</xdr:colOff>
      <xdr:row>218</xdr:row>
      <xdr:rowOff>508635</xdr:rowOff>
    </xdr:to>
    <xdr:sp>
      <xdr:nvSpPr>
        <xdr:cNvPr id="1720" name="AutoShape 29" descr="报表底图"/>
        <xdr:cNvSpPr>
          <a:spLocks noChangeAspect="1" noChangeArrowheads="1"/>
        </xdr:cNvSpPr>
      </xdr:nvSpPr>
      <xdr:spPr>
        <a:xfrm>
          <a:off x="1428115" y="144858105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218</xdr:row>
      <xdr:rowOff>0</xdr:rowOff>
    </xdr:from>
    <xdr:to>
      <xdr:col>2</xdr:col>
      <xdr:colOff>274320</xdr:colOff>
      <xdr:row>218</xdr:row>
      <xdr:rowOff>508635</xdr:rowOff>
    </xdr:to>
    <xdr:sp>
      <xdr:nvSpPr>
        <xdr:cNvPr id="1721" name="AutoShape 30" descr="报表底图"/>
        <xdr:cNvSpPr>
          <a:spLocks noChangeAspect="1" noChangeArrowheads="1"/>
        </xdr:cNvSpPr>
      </xdr:nvSpPr>
      <xdr:spPr>
        <a:xfrm>
          <a:off x="1428115" y="144858105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218</xdr:row>
      <xdr:rowOff>0</xdr:rowOff>
    </xdr:from>
    <xdr:to>
      <xdr:col>2</xdr:col>
      <xdr:colOff>274320</xdr:colOff>
      <xdr:row>218</xdr:row>
      <xdr:rowOff>508635</xdr:rowOff>
    </xdr:to>
    <xdr:sp>
      <xdr:nvSpPr>
        <xdr:cNvPr id="1722" name="AutoShape 31" descr="报表底图"/>
        <xdr:cNvSpPr>
          <a:spLocks noChangeAspect="1" noChangeArrowheads="1"/>
        </xdr:cNvSpPr>
      </xdr:nvSpPr>
      <xdr:spPr>
        <a:xfrm>
          <a:off x="1428115" y="144858105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218</xdr:row>
      <xdr:rowOff>0</xdr:rowOff>
    </xdr:from>
    <xdr:to>
      <xdr:col>2</xdr:col>
      <xdr:colOff>274320</xdr:colOff>
      <xdr:row>218</xdr:row>
      <xdr:rowOff>508635</xdr:rowOff>
    </xdr:to>
    <xdr:sp>
      <xdr:nvSpPr>
        <xdr:cNvPr id="1723" name="AutoShape 32" descr="报表底图"/>
        <xdr:cNvSpPr>
          <a:spLocks noChangeAspect="1" noChangeArrowheads="1"/>
        </xdr:cNvSpPr>
      </xdr:nvSpPr>
      <xdr:spPr>
        <a:xfrm>
          <a:off x="1428115" y="144858105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218</xdr:row>
      <xdr:rowOff>0</xdr:rowOff>
    </xdr:from>
    <xdr:to>
      <xdr:col>2</xdr:col>
      <xdr:colOff>274320</xdr:colOff>
      <xdr:row>218</xdr:row>
      <xdr:rowOff>508635</xdr:rowOff>
    </xdr:to>
    <xdr:sp>
      <xdr:nvSpPr>
        <xdr:cNvPr id="1724" name="AutoShape 33" descr="报表底图"/>
        <xdr:cNvSpPr>
          <a:spLocks noChangeAspect="1" noChangeArrowheads="1"/>
        </xdr:cNvSpPr>
      </xdr:nvSpPr>
      <xdr:spPr>
        <a:xfrm>
          <a:off x="1428115" y="144858105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218</xdr:row>
      <xdr:rowOff>0</xdr:rowOff>
    </xdr:from>
    <xdr:to>
      <xdr:col>2</xdr:col>
      <xdr:colOff>274320</xdr:colOff>
      <xdr:row>218</xdr:row>
      <xdr:rowOff>508635</xdr:rowOff>
    </xdr:to>
    <xdr:sp>
      <xdr:nvSpPr>
        <xdr:cNvPr id="1725" name="AutoShape 34" descr="报表底图"/>
        <xdr:cNvSpPr>
          <a:spLocks noChangeAspect="1" noChangeArrowheads="1"/>
        </xdr:cNvSpPr>
      </xdr:nvSpPr>
      <xdr:spPr>
        <a:xfrm>
          <a:off x="1428115" y="144858105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218</xdr:row>
      <xdr:rowOff>0</xdr:rowOff>
    </xdr:from>
    <xdr:to>
      <xdr:col>2</xdr:col>
      <xdr:colOff>274320</xdr:colOff>
      <xdr:row>218</xdr:row>
      <xdr:rowOff>478155</xdr:rowOff>
    </xdr:to>
    <xdr:sp>
      <xdr:nvSpPr>
        <xdr:cNvPr id="1726" name="AutoShape 35" descr="报表底图"/>
        <xdr:cNvSpPr>
          <a:spLocks noChangeAspect="1" noChangeArrowheads="1"/>
        </xdr:cNvSpPr>
      </xdr:nvSpPr>
      <xdr:spPr>
        <a:xfrm>
          <a:off x="1428115" y="144858105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218</xdr:row>
      <xdr:rowOff>0</xdr:rowOff>
    </xdr:from>
    <xdr:to>
      <xdr:col>2</xdr:col>
      <xdr:colOff>274320</xdr:colOff>
      <xdr:row>218</xdr:row>
      <xdr:rowOff>478155</xdr:rowOff>
    </xdr:to>
    <xdr:sp>
      <xdr:nvSpPr>
        <xdr:cNvPr id="1727" name="AutoShape 36" descr="报表底图"/>
        <xdr:cNvSpPr>
          <a:spLocks noChangeAspect="1" noChangeArrowheads="1"/>
        </xdr:cNvSpPr>
      </xdr:nvSpPr>
      <xdr:spPr>
        <a:xfrm>
          <a:off x="1428115" y="144858105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218</xdr:row>
      <xdr:rowOff>0</xdr:rowOff>
    </xdr:from>
    <xdr:to>
      <xdr:col>2</xdr:col>
      <xdr:colOff>274320</xdr:colOff>
      <xdr:row>218</xdr:row>
      <xdr:rowOff>478155</xdr:rowOff>
    </xdr:to>
    <xdr:sp>
      <xdr:nvSpPr>
        <xdr:cNvPr id="1728" name="AutoShape 37" descr="报表底图"/>
        <xdr:cNvSpPr>
          <a:spLocks noChangeAspect="1" noChangeArrowheads="1"/>
        </xdr:cNvSpPr>
      </xdr:nvSpPr>
      <xdr:spPr>
        <a:xfrm>
          <a:off x="1428115" y="144858105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218</xdr:row>
      <xdr:rowOff>0</xdr:rowOff>
    </xdr:from>
    <xdr:to>
      <xdr:col>2</xdr:col>
      <xdr:colOff>274320</xdr:colOff>
      <xdr:row>218</xdr:row>
      <xdr:rowOff>478155</xdr:rowOff>
    </xdr:to>
    <xdr:sp>
      <xdr:nvSpPr>
        <xdr:cNvPr id="1729" name="AutoShape 38" descr="报表底图"/>
        <xdr:cNvSpPr>
          <a:spLocks noChangeAspect="1" noChangeArrowheads="1"/>
        </xdr:cNvSpPr>
      </xdr:nvSpPr>
      <xdr:spPr>
        <a:xfrm>
          <a:off x="1428115" y="144858105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218</xdr:row>
      <xdr:rowOff>0</xdr:rowOff>
    </xdr:from>
    <xdr:to>
      <xdr:col>2</xdr:col>
      <xdr:colOff>274320</xdr:colOff>
      <xdr:row>218</xdr:row>
      <xdr:rowOff>478155</xdr:rowOff>
    </xdr:to>
    <xdr:sp>
      <xdr:nvSpPr>
        <xdr:cNvPr id="1730" name="AutoShape 39" descr="报表底图"/>
        <xdr:cNvSpPr>
          <a:spLocks noChangeAspect="1" noChangeArrowheads="1"/>
        </xdr:cNvSpPr>
      </xdr:nvSpPr>
      <xdr:spPr>
        <a:xfrm>
          <a:off x="1428115" y="144858105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218</xdr:row>
      <xdr:rowOff>0</xdr:rowOff>
    </xdr:from>
    <xdr:to>
      <xdr:col>2</xdr:col>
      <xdr:colOff>274320</xdr:colOff>
      <xdr:row>218</xdr:row>
      <xdr:rowOff>478155</xdr:rowOff>
    </xdr:to>
    <xdr:sp>
      <xdr:nvSpPr>
        <xdr:cNvPr id="1731" name="AutoShape 40" descr="报表底图"/>
        <xdr:cNvSpPr>
          <a:spLocks noChangeAspect="1" noChangeArrowheads="1"/>
        </xdr:cNvSpPr>
      </xdr:nvSpPr>
      <xdr:spPr>
        <a:xfrm>
          <a:off x="1428115" y="144858105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218</xdr:row>
      <xdr:rowOff>0</xdr:rowOff>
    </xdr:from>
    <xdr:to>
      <xdr:col>2</xdr:col>
      <xdr:colOff>274320</xdr:colOff>
      <xdr:row>218</xdr:row>
      <xdr:rowOff>508635</xdr:rowOff>
    </xdr:to>
    <xdr:sp>
      <xdr:nvSpPr>
        <xdr:cNvPr id="1732" name="AutoShape 41" descr="报表底图"/>
        <xdr:cNvSpPr>
          <a:spLocks noChangeAspect="1" noChangeArrowheads="1"/>
        </xdr:cNvSpPr>
      </xdr:nvSpPr>
      <xdr:spPr>
        <a:xfrm>
          <a:off x="1428115" y="144858105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218</xdr:row>
      <xdr:rowOff>0</xdr:rowOff>
    </xdr:from>
    <xdr:to>
      <xdr:col>2</xdr:col>
      <xdr:colOff>274320</xdr:colOff>
      <xdr:row>218</xdr:row>
      <xdr:rowOff>508635</xdr:rowOff>
    </xdr:to>
    <xdr:sp>
      <xdr:nvSpPr>
        <xdr:cNvPr id="1733" name="AutoShape 42" descr="报表底图"/>
        <xdr:cNvSpPr>
          <a:spLocks noChangeAspect="1" noChangeArrowheads="1"/>
        </xdr:cNvSpPr>
      </xdr:nvSpPr>
      <xdr:spPr>
        <a:xfrm>
          <a:off x="1428115" y="144858105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218</xdr:row>
      <xdr:rowOff>0</xdr:rowOff>
    </xdr:from>
    <xdr:to>
      <xdr:col>2</xdr:col>
      <xdr:colOff>274320</xdr:colOff>
      <xdr:row>218</xdr:row>
      <xdr:rowOff>508635</xdr:rowOff>
    </xdr:to>
    <xdr:sp>
      <xdr:nvSpPr>
        <xdr:cNvPr id="1734" name="AutoShape 43" descr="报表底图"/>
        <xdr:cNvSpPr>
          <a:spLocks noChangeAspect="1" noChangeArrowheads="1"/>
        </xdr:cNvSpPr>
      </xdr:nvSpPr>
      <xdr:spPr>
        <a:xfrm>
          <a:off x="1428115" y="144858105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218</xdr:row>
      <xdr:rowOff>0</xdr:rowOff>
    </xdr:from>
    <xdr:to>
      <xdr:col>2</xdr:col>
      <xdr:colOff>274320</xdr:colOff>
      <xdr:row>218</xdr:row>
      <xdr:rowOff>508635</xdr:rowOff>
    </xdr:to>
    <xdr:sp>
      <xdr:nvSpPr>
        <xdr:cNvPr id="1735" name="AutoShape 44" descr="报表底图"/>
        <xdr:cNvSpPr>
          <a:spLocks noChangeAspect="1" noChangeArrowheads="1"/>
        </xdr:cNvSpPr>
      </xdr:nvSpPr>
      <xdr:spPr>
        <a:xfrm>
          <a:off x="1428115" y="144858105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218</xdr:row>
      <xdr:rowOff>0</xdr:rowOff>
    </xdr:from>
    <xdr:to>
      <xdr:col>2</xdr:col>
      <xdr:colOff>274320</xdr:colOff>
      <xdr:row>218</xdr:row>
      <xdr:rowOff>508635</xdr:rowOff>
    </xdr:to>
    <xdr:sp>
      <xdr:nvSpPr>
        <xdr:cNvPr id="1736" name="AutoShape 45" descr="报表底图"/>
        <xdr:cNvSpPr>
          <a:spLocks noChangeAspect="1" noChangeArrowheads="1"/>
        </xdr:cNvSpPr>
      </xdr:nvSpPr>
      <xdr:spPr>
        <a:xfrm>
          <a:off x="1428115" y="144858105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218</xdr:row>
      <xdr:rowOff>0</xdr:rowOff>
    </xdr:from>
    <xdr:to>
      <xdr:col>2</xdr:col>
      <xdr:colOff>274320</xdr:colOff>
      <xdr:row>218</xdr:row>
      <xdr:rowOff>508635</xdr:rowOff>
    </xdr:to>
    <xdr:sp>
      <xdr:nvSpPr>
        <xdr:cNvPr id="1737" name="AutoShape 46" descr="报表底图"/>
        <xdr:cNvSpPr>
          <a:spLocks noChangeAspect="1" noChangeArrowheads="1"/>
        </xdr:cNvSpPr>
      </xdr:nvSpPr>
      <xdr:spPr>
        <a:xfrm>
          <a:off x="1428115" y="144858105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218</xdr:row>
      <xdr:rowOff>0</xdr:rowOff>
    </xdr:from>
    <xdr:to>
      <xdr:col>2</xdr:col>
      <xdr:colOff>274320</xdr:colOff>
      <xdr:row>218</xdr:row>
      <xdr:rowOff>508635</xdr:rowOff>
    </xdr:to>
    <xdr:sp>
      <xdr:nvSpPr>
        <xdr:cNvPr id="1738" name="AutoShape 47" descr="报表底图"/>
        <xdr:cNvSpPr>
          <a:spLocks noChangeAspect="1" noChangeArrowheads="1"/>
        </xdr:cNvSpPr>
      </xdr:nvSpPr>
      <xdr:spPr>
        <a:xfrm>
          <a:off x="1428115" y="144858105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218</xdr:row>
      <xdr:rowOff>0</xdr:rowOff>
    </xdr:from>
    <xdr:to>
      <xdr:col>2</xdr:col>
      <xdr:colOff>274320</xdr:colOff>
      <xdr:row>218</xdr:row>
      <xdr:rowOff>478155</xdr:rowOff>
    </xdr:to>
    <xdr:sp>
      <xdr:nvSpPr>
        <xdr:cNvPr id="1739" name="AutoShape 48" descr="报表底图"/>
        <xdr:cNvSpPr>
          <a:spLocks noChangeAspect="1" noChangeArrowheads="1"/>
        </xdr:cNvSpPr>
      </xdr:nvSpPr>
      <xdr:spPr>
        <a:xfrm>
          <a:off x="1428115" y="144858105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218</xdr:row>
      <xdr:rowOff>0</xdr:rowOff>
    </xdr:from>
    <xdr:to>
      <xdr:col>2</xdr:col>
      <xdr:colOff>274320</xdr:colOff>
      <xdr:row>218</xdr:row>
      <xdr:rowOff>478155</xdr:rowOff>
    </xdr:to>
    <xdr:sp>
      <xdr:nvSpPr>
        <xdr:cNvPr id="1740" name="AutoShape 49" descr="报表底图"/>
        <xdr:cNvSpPr>
          <a:spLocks noChangeAspect="1" noChangeArrowheads="1"/>
        </xdr:cNvSpPr>
      </xdr:nvSpPr>
      <xdr:spPr>
        <a:xfrm>
          <a:off x="1428115" y="144858105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218</xdr:row>
      <xdr:rowOff>0</xdr:rowOff>
    </xdr:from>
    <xdr:to>
      <xdr:col>2</xdr:col>
      <xdr:colOff>274320</xdr:colOff>
      <xdr:row>218</xdr:row>
      <xdr:rowOff>478155</xdr:rowOff>
    </xdr:to>
    <xdr:sp>
      <xdr:nvSpPr>
        <xdr:cNvPr id="1741" name="AutoShape 50" descr="报表底图"/>
        <xdr:cNvSpPr>
          <a:spLocks noChangeAspect="1" noChangeArrowheads="1"/>
        </xdr:cNvSpPr>
      </xdr:nvSpPr>
      <xdr:spPr>
        <a:xfrm>
          <a:off x="1428115" y="144858105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218</xdr:row>
      <xdr:rowOff>0</xdr:rowOff>
    </xdr:from>
    <xdr:to>
      <xdr:col>2</xdr:col>
      <xdr:colOff>274320</xdr:colOff>
      <xdr:row>218</xdr:row>
      <xdr:rowOff>478155</xdr:rowOff>
    </xdr:to>
    <xdr:sp>
      <xdr:nvSpPr>
        <xdr:cNvPr id="1742" name="AutoShape 51" descr="报表底图"/>
        <xdr:cNvSpPr>
          <a:spLocks noChangeAspect="1" noChangeArrowheads="1"/>
        </xdr:cNvSpPr>
      </xdr:nvSpPr>
      <xdr:spPr>
        <a:xfrm>
          <a:off x="1428115" y="144858105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218</xdr:row>
      <xdr:rowOff>0</xdr:rowOff>
    </xdr:from>
    <xdr:to>
      <xdr:col>2</xdr:col>
      <xdr:colOff>274320</xdr:colOff>
      <xdr:row>218</xdr:row>
      <xdr:rowOff>478155</xdr:rowOff>
    </xdr:to>
    <xdr:sp>
      <xdr:nvSpPr>
        <xdr:cNvPr id="1743" name="AutoShape 52" descr="报表底图"/>
        <xdr:cNvSpPr>
          <a:spLocks noChangeAspect="1" noChangeArrowheads="1"/>
        </xdr:cNvSpPr>
      </xdr:nvSpPr>
      <xdr:spPr>
        <a:xfrm>
          <a:off x="1428115" y="144858105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218</xdr:row>
      <xdr:rowOff>0</xdr:rowOff>
    </xdr:from>
    <xdr:to>
      <xdr:col>2</xdr:col>
      <xdr:colOff>274320</xdr:colOff>
      <xdr:row>218</xdr:row>
      <xdr:rowOff>478155</xdr:rowOff>
    </xdr:to>
    <xdr:sp>
      <xdr:nvSpPr>
        <xdr:cNvPr id="1744" name="Image1" descr="报表底图"/>
        <xdr:cNvSpPr>
          <a:spLocks noChangeAspect="1" noChangeArrowheads="1"/>
        </xdr:cNvSpPr>
      </xdr:nvSpPr>
      <xdr:spPr>
        <a:xfrm>
          <a:off x="1428115" y="144858105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218</xdr:row>
      <xdr:rowOff>0</xdr:rowOff>
    </xdr:from>
    <xdr:to>
      <xdr:col>2</xdr:col>
      <xdr:colOff>274320</xdr:colOff>
      <xdr:row>218</xdr:row>
      <xdr:rowOff>508635</xdr:rowOff>
    </xdr:to>
    <xdr:sp>
      <xdr:nvSpPr>
        <xdr:cNvPr id="1745" name="Image1" descr="报表底图"/>
        <xdr:cNvSpPr>
          <a:spLocks noChangeAspect="1" noChangeArrowheads="1"/>
        </xdr:cNvSpPr>
      </xdr:nvSpPr>
      <xdr:spPr>
        <a:xfrm>
          <a:off x="1428115" y="144858105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218</xdr:row>
      <xdr:rowOff>0</xdr:rowOff>
    </xdr:from>
    <xdr:to>
      <xdr:col>2</xdr:col>
      <xdr:colOff>274320</xdr:colOff>
      <xdr:row>218</xdr:row>
      <xdr:rowOff>508635</xdr:rowOff>
    </xdr:to>
    <xdr:sp>
      <xdr:nvSpPr>
        <xdr:cNvPr id="1746" name="Image1" descr="报表底图"/>
        <xdr:cNvSpPr>
          <a:spLocks noChangeAspect="1" noChangeArrowheads="1"/>
        </xdr:cNvSpPr>
      </xdr:nvSpPr>
      <xdr:spPr>
        <a:xfrm>
          <a:off x="1428115" y="144858105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218</xdr:row>
      <xdr:rowOff>0</xdr:rowOff>
    </xdr:from>
    <xdr:to>
      <xdr:col>2</xdr:col>
      <xdr:colOff>274320</xdr:colOff>
      <xdr:row>218</xdr:row>
      <xdr:rowOff>508635</xdr:rowOff>
    </xdr:to>
    <xdr:sp>
      <xdr:nvSpPr>
        <xdr:cNvPr id="1747" name="Image1" descr="报表底图"/>
        <xdr:cNvSpPr>
          <a:spLocks noChangeAspect="1" noChangeArrowheads="1"/>
        </xdr:cNvSpPr>
      </xdr:nvSpPr>
      <xdr:spPr>
        <a:xfrm>
          <a:off x="1428115" y="144858105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218</xdr:row>
      <xdr:rowOff>0</xdr:rowOff>
    </xdr:from>
    <xdr:to>
      <xdr:col>2</xdr:col>
      <xdr:colOff>274320</xdr:colOff>
      <xdr:row>218</xdr:row>
      <xdr:rowOff>508635</xdr:rowOff>
    </xdr:to>
    <xdr:sp>
      <xdr:nvSpPr>
        <xdr:cNvPr id="1748" name="Image1" descr="报表底图"/>
        <xdr:cNvSpPr>
          <a:spLocks noChangeAspect="1" noChangeArrowheads="1"/>
        </xdr:cNvSpPr>
      </xdr:nvSpPr>
      <xdr:spPr>
        <a:xfrm>
          <a:off x="1428115" y="144858105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218</xdr:row>
      <xdr:rowOff>0</xdr:rowOff>
    </xdr:from>
    <xdr:to>
      <xdr:col>2</xdr:col>
      <xdr:colOff>274320</xdr:colOff>
      <xdr:row>218</xdr:row>
      <xdr:rowOff>508635</xdr:rowOff>
    </xdr:to>
    <xdr:sp>
      <xdr:nvSpPr>
        <xdr:cNvPr id="1749" name="Image1" descr="报表底图"/>
        <xdr:cNvSpPr>
          <a:spLocks noChangeAspect="1" noChangeArrowheads="1"/>
        </xdr:cNvSpPr>
      </xdr:nvSpPr>
      <xdr:spPr>
        <a:xfrm>
          <a:off x="1428115" y="144858105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218</xdr:row>
      <xdr:rowOff>0</xdr:rowOff>
    </xdr:from>
    <xdr:to>
      <xdr:col>2</xdr:col>
      <xdr:colOff>274320</xdr:colOff>
      <xdr:row>218</xdr:row>
      <xdr:rowOff>508635</xdr:rowOff>
    </xdr:to>
    <xdr:sp>
      <xdr:nvSpPr>
        <xdr:cNvPr id="1750" name="Image1" descr="报表底图"/>
        <xdr:cNvSpPr>
          <a:spLocks noChangeAspect="1" noChangeArrowheads="1"/>
        </xdr:cNvSpPr>
      </xdr:nvSpPr>
      <xdr:spPr>
        <a:xfrm>
          <a:off x="1428115" y="144858105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218</xdr:row>
      <xdr:rowOff>0</xdr:rowOff>
    </xdr:from>
    <xdr:to>
      <xdr:col>2</xdr:col>
      <xdr:colOff>274320</xdr:colOff>
      <xdr:row>218</xdr:row>
      <xdr:rowOff>508635</xdr:rowOff>
    </xdr:to>
    <xdr:sp>
      <xdr:nvSpPr>
        <xdr:cNvPr id="1751" name="Image1" descr="报表底图"/>
        <xdr:cNvSpPr>
          <a:spLocks noChangeAspect="1" noChangeArrowheads="1"/>
        </xdr:cNvSpPr>
      </xdr:nvSpPr>
      <xdr:spPr>
        <a:xfrm>
          <a:off x="1428115" y="144858105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218</xdr:row>
      <xdr:rowOff>0</xdr:rowOff>
    </xdr:from>
    <xdr:to>
      <xdr:col>2</xdr:col>
      <xdr:colOff>274320</xdr:colOff>
      <xdr:row>218</xdr:row>
      <xdr:rowOff>478155</xdr:rowOff>
    </xdr:to>
    <xdr:sp>
      <xdr:nvSpPr>
        <xdr:cNvPr id="1752" name="Image1" descr="报表底图"/>
        <xdr:cNvSpPr>
          <a:spLocks noChangeAspect="1" noChangeArrowheads="1"/>
        </xdr:cNvSpPr>
      </xdr:nvSpPr>
      <xdr:spPr>
        <a:xfrm>
          <a:off x="1428115" y="144858105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218</xdr:row>
      <xdr:rowOff>0</xdr:rowOff>
    </xdr:from>
    <xdr:to>
      <xdr:col>2</xdr:col>
      <xdr:colOff>274320</xdr:colOff>
      <xdr:row>218</xdr:row>
      <xdr:rowOff>478155</xdr:rowOff>
    </xdr:to>
    <xdr:sp>
      <xdr:nvSpPr>
        <xdr:cNvPr id="1753" name="Image1" descr="报表底图"/>
        <xdr:cNvSpPr>
          <a:spLocks noChangeAspect="1" noChangeArrowheads="1"/>
        </xdr:cNvSpPr>
      </xdr:nvSpPr>
      <xdr:spPr>
        <a:xfrm>
          <a:off x="1428115" y="144858105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218</xdr:row>
      <xdr:rowOff>0</xdr:rowOff>
    </xdr:from>
    <xdr:to>
      <xdr:col>2</xdr:col>
      <xdr:colOff>274320</xdr:colOff>
      <xdr:row>218</xdr:row>
      <xdr:rowOff>478155</xdr:rowOff>
    </xdr:to>
    <xdr:sp>
      <xdr:nvSpPr>
        <xdr:cNvPr id="1754" name="Image1" descr="报表底图"/>
        <xdr:cNvSpPr>
          <a:spLocks noChangeAspect="1" noChangeArrowheads="1"/>
        </xdr:cNvSpPr>
      </xdr:nvSpPr>
      <xdr:spPr>
        <a:xfrm>
          <a:off x="1428115" y="144858105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218</xdr:row>
      <xdr:rowOff>0</xdr:rowOff>
    </xdr:from>
    <xdr:to>
      <xdr:col>2</xdr:col>
      <xdr:colOff>274320</xdr:colOff>
      <xdr:row>218</xdr:row>
      <xdr:rowOff>478155</xdr:rowOff>
    </xdr:to>
    <xdr:sp>
      <xdr:nvSpPr>
        <xdr:cNvPr id="1755" name="Image1" descr="报表底图"/>
        <xdr:cNvSpPr>
          <a:spLocks noChangeAspect="1" noChangeArrowheads="1"/>
        </xdr:cNvSpPr>
      </xdr:nvSpPr>
      <xdr:spPr>
        <a:xfrm>
          <a:off x="1428115" y="144858105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218</xdr:row>
      <xdr:rowOff>0</xdr:rowOff>
    </xdr:from>
    <xdr:to>
      <xdr:col>2</xdr:col>
      <xdr:colOff>274320</xdr:colOff>
      <xdr:row>218</xdr:row>
      <xdr:rowOff>478155</xdr:rowOff>
    </xdr:to>
    <xdr:sp>
      <xdr:nvSpPr>
        <xdr:cNvPr id="1756" name="Image1" descr="报表底图"/>
        <xdr:cNvSpPr>
          <a:spLocks noChangeAspect="1" noChangeArrowheads="1"/>
        </xdr:cNvSpPr>
      </xdr:nvSpPr>
      <xdr:spPr>
        <a:xfrm>
          <a:off x="1428115" y="144858105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218</xdr:row>
      <xdr:rowOff>0</xdr:rowOff>
    </xdr:from>
    <xdr:to>
      <xdr:col>2</xdr:col>
      <xdr:colOff>274320</xdr:colOff>
      <xdr:row>218</xdr:row>
      <xdr:rowOff>478155</xdr:rowOff>
    </xdr:to>
    <xdr:sp>
      <xdr:nvSpPr>
        <xdr:cNvPr id="1757" name="Image1" descr="报表底图"/>
        <xdr:cNvSpPr>
          <a:spLocks noChangeAspect="1" noChangeArrowheads="1"/>
        </xdr:cNvSpPr>
      </xdr:nvSpPr>
      <xdr:spPr>
        <a:xfrm>
          <a:off x="1428115" y="144858105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218</xdr:row>
      <xdr:rowOff>0</xdr:rowOff>
    </xdr:from>
    <xdr:to>
      <xdr:col>2</xdr:col>
      <xdr:colOff>274320</xdr:colOff>
      <xdr:row>218</xdr:row>
      <xdr:rowOff>508635</xdr:rowOff>
    </xdr:to>
    <xdr:sp>
      <xdr:nvSpPr>
        <xdr:cNvPr id="1758" name="Image1" descr="报表底图"/>
        <xdr:cNvSpPr>
          <a:spLocks noChangeAspect="1" noChangeArrowheads="1"/>
        </xdr:cNvSpPr>
      </xdr:nvSpPr>
      <xdr:spPr>
        <a:xfrm>
          <a:off x="1428115" y="144858105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218</xdr:row>
      <xdr:rowOff>0</xdr:rowOff>
    </xdr:from>
    <xdr:to>
      <xdr:col>2</xdr:col>
      <xdr:colOff>274320</xdr:colOff>
      <xdr:row>218</xdr:row>
      <xdr:rowOff>508635</xdr:rowOff>
    </xdr:to>
    <xdr:sp>
      <xdr:nvSpPr>
        <xdr:cNvPr id="1759" name="Image1" descr="报表底图"/>
        <xdr:cNvSpPr>
          <a:spLocks noChangeAspect="1" noChangeArrowheads="1"/>
        </xdr:cNvSpPr>
      </xdr:nvSpPr>
      <xdr:spPr>
        <a:xfrm>
          <a:off x="1428115" y="144858105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218</xdr:row>
      <xdr:rowOff>0</xdr:rowOff>
    </xdr:from>
    <xdr:to>
      <xdr:col>2</xdr:col>
      <xdr:colOff>274320</xdr:colOff>
      <xdr:row>218</xdr:row>
      <xdr:rowOff>508635</xdr:rowOff>
    </xdr:to>
    <xdr:sp>
      <xdr:nvSpPr>
        <xdr:cNvPr id="1760" name="Image1" descr="报表底图"/>
        <xdr:cNvSpPr>
          <a:spLocks noChangeAspect="1" noChangeArrowheads="1"/>
        </xdr:cNvSpPr>
      </xdr:nvSpPr>
      <xdr:spPr>
        <a:xfrm>
          <a:off x="1428115" y="144858105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218</xdr:row>
      <xdr:rowOff>0</xdr:rowOff>
    </xdr:from>
    <xdr:to>
      <xdr:col>2</xdr:col>
      <xdr:colOff>274320</xdr:colOff>
      <xdr:row>218</xdr:row>
      <xdr:rowOff>508635</xdr:rowOff>
    </xdr:to>
    <xdr:sp>
      <xdr:nvSpPr>
        <xdr:cNvPr id="1761" name="Image1" descr="报表底图"/>
        <xdr:cNvSpPr>
          <a:spLocks noChangeAspect="1" noChangeArrowheads="1"/>
        </xdr:cNvSpPr>
      </xdr:nvSpPr>
      <xdr:spPr>
        <a:xfrm>
          <a:off x="1428115" y="144858105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218</xdr:row>
      <xdr:rowOff>0</xdr:rowOff>
    </xdr:from>
    <xdr:to>
      <xdr:col>2</xdr:col>
      <xdr:colOff>274320</xdr:colOff>
      <xdr:row>218</xdr:row>
      <xdr:rowOff>508635</xdr:rowOff>
    </xdr:to>
    <xdr:sp>
      <xdr:nvSpPr>
        <xdr:cNvPr id="1762" name="Image1" descr="报表底图"/>
        <xdr:cNvSpPr>
          <a:spLocks noChangeAspect="1" noChangeArrowheads="1"/>
        </xdr:cNvSpPr>
      </xdr:nvSpPr>
      <xdr:spPr>
        <a:xfrm>
          <a:off x="1428115" y="144858105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218</xdr:row>
      <xdr:rowOff>0</xdr:rowOff>
    </xdr:from>
    <xdr:to>
      <xdr:col>2</xdr:col>
      <xdr:colOff>274320</xdr:colOff>
      <xdr:row>218</xdr:row>
      <xdr:rowOff>508635</xdr:rowOff>
    </xdr:to>
    <xdr:sp>
      <xdr:nvSpPr>
        <xdr:cNvPr id="1763" name="Image1" descr="报表底图"/>
        <xdr:cNvSpPr>
          <a:spLocks noChangeAspect="1" noChangeArrowheads="1"/>
        </xdr:cNvSpPr>
      </xdr:nvSpPr>
      <xdr:spPr>
        <a:xfrm>
          <a:off x="1428115" y="144858105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218</xdr:row>
      <xdr:rowOff>0</xdr:rowOff>
    </xdr:from>
    <xdr:to>
      <xdr:col>2</xdr:col>
      <xdr:colOff>274320</xdr:colOff>
      <xdr:row>218</xdr:row>
      <xdr:rowOff>508635</xdr:rowOff>
    </xdr:to>
    <xdr:sp>
      <xdr:nvSpPr>
        <xdr:cNvPr id="1764" name="Image1" descr="报表底图"/>
        <xdr:cNvSpPr>
          <a:spLocks noChangeAspect="1" noChangeArrowheads="1"/>
        </xdr:cNvSpPr>
      </xdr:nvSpPr>
      <xdr:spPr>
        <a:xfrm>
          <a:off x="1428115" y="144858105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218</xdr:row>
      <xdr:rowOff>0</xdr:rowOff>
    </xdr:from>
    <xdr:to>
      <xdr:col>2</xdr:col>
      <xdr:colOff>274320</xdr:colOff>
      <xdr:row>218</xdr:row>
      <xdr:rowOff>478155</xdr:rowOff>
    </xdr:to>
    <xdr:sp>
      <xdr:nvSpPr>
        <xdr:cNvPr id="1765" name="Image1" descr="报表底图"/>
        <xdr:cNvSpPr>
          <a:spLocks noChangeAspect="1" noChangeArrowheads="1"/>
        </xdr:cNvSpPr>
      </xdr:nvSpPr>
      <xdr:spPr>
        <a:xfrm>
          <a:off x="1428115" y="144858105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218</xdr:row>
      <xdr:rowOff>0</xdr:rowOff>
    </xdr:from>
    <xdr:to>
      <xdr:col>2</xdr:col>
      <xdr:colOff>274320</xdr:colOff>
      <xdr:row>218</xdr:row>
      <xdr:rowOff>478155</xdr:rowOff>
    </xdr:to>
    <xdr:sp>
      <xdr:nvSpPr>
        <xdr:cNvPr id="1766" name="Image1" descr="报表底图"/>
        <xdr:cNvSpPr>
          <a:spLocks noChangeAspect="1" noChangeArrowheads="1"/>
        </xdr:cNvSpPr>
      </xdr:nvSpPr>
      <xdr:spPr>
        <a:xfrm>
          <a:off x="1428115" y="144858105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218</xdr:row>
      <xdr:rowOff>0</xdr:rowOff>
    </xdr:from>
    <xdr:to>
      <xdr:col>2</xdr:col>
      <xdr:colOff>274320</xdr:colOff>
      <xdr:row>218</xdr:row>
      <xdr:rowOff>478155</xdr:rowOff>
    </xdr:to>
    <xdr:sp>
      <xdr:nvSpPr>
        <xdr:cNvPr id="1767" name="Image1" descr="报表底图"/>
        <xdr:cNvSpPr>
          <a:spLocks noChangeAspect="1" noChangeArrowheads="1"/>
        </xdr:cNvSpPr>
      </xdr:nvSpPr>
      <xdr:spPr>
        <a:xfrm>
          <a:off x="1428115" y="144858105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218</xdr:row>
      <xdr:rowOff>0</xdr:rowOff>
    </xdr:from>
    <xdr:to>
      <xdr:col>2</xdr:col>
      <xdr:colOff>274320</xdr:colOff>
      <xdr:row>218</xdr:row>
      <xdr:rowOff>478155</xdr:rowOff>
    </xdr:to>
    <xdr:sp>
      <xdr:nvSpPr>
        <xdr:cNvPr id="1768" name="Image1" descr="报表底图"/>
        <xdr:cNvSpPr>
          <a:spLocks noChangeAspect="1" noChangeArrowheads="1"/>
        </xdr:cNvSpPr>
      </xdr:nvSpPr>
      <xdr:spPr>
        <a:xfrm>
          <a:off x="1428115" y="144858105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218</xdr:row>
      <xdr:rowOff>0</xdr:rowOff>
    </xdr:from>
    <xdr:to>
      <xdr:col>2</xdr:col>
      <xdr:colOff>274320</xdr:colOff>
      <xdr:row>218</xdr:row>
      <xdr:rowOff>478155</xdr:rowOff>
    </xdr:to>
    <xdr:sp>
      <xdr:nvSpPr>
        <xdr:cNvPr id="1769" name="Image1" descr="报表底图"/>
        <xdr:cNvSpPr>
          <a:spLocks noChangeAspect="1" noChangeArrowheads="1"/>
        </xdr:cNvSpPr>
      </xdr:nvSpPr>
      <xdr:spPr>
        <a:xfrm>
          <a:off x="1428115" y="144858105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218</xdr:row>
      <xdr:rowOff>0</xdr:rowOff>
    </xdr:from>
    <xdr:to>
      <xdr:col>2</xdr:col>
      <xdr:colOff>274320</xdr:colOff>
      <xdr:row>218</xdr:row>
      <xdr:rowOff>478155</xdr:rowOff>
    </xdr:to>
    <xdr:sp>
      <xdr:nvSpPr>
        <xdr:cNvPr id="1770" name="AutoShape 27" descr="报表底图"/>
        <xdr:cNvSpPr>
          <a:spLocks noChangeAspect="1" noChangeArrowheads="1"/>
        </xdr:cNvSpPr>
      </xdr:nvSpPr>
      <xdr:spPr>
        <a:xfrm>
          <a:off x="1428115" y="144858105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218</xdr:row>
      <xdr:rowOff>0</xdr:rowOff>
    </xdr:from>
    <xdr:to>
      <xdr:col>2</xdr:col>
      <xdr:colOff>274320</xdr:colOff>
      <xdr:row>218</xdr:row>
      <xdr:rowOff>508635</xdr:rowOff>
    </xdr:to>
    <xdr:sp>
      <xdr:nvSpPr>
        <xdr:cNvPr id="1771" name="AutoShape 28" descr="报表底图"/>
        <xdr:cNvSpPr>
          <a:spLocks noChangeAspect="1" noChangeArrowheads="1"/>
        </xdr:cNvSpPr>
      </xdr:nvSpPr>
      <xdr:spPr>
        <a:xfrm>
          <a:off x="1428115" y="144858105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218</xdr:row>
      <xdr:rowOff>0</xdr:rowOff>
    </xdr:from>
    <xdr:to>
      <xdr:col>2</xdr:col>
      <xdr:colOff>274320</xdr:colOff>
      <xdr:row>218</xdr:row>
      <xdr:rowOff>508635</xdr:rowOff>
    </xdr:to>
    <xdr:sp>
      <xdr:nvSpPr>
        <xdr:cNvPr id="1772" name="AutoShape 29" descr="报表底图"/>
        <xdr:cNvSpPr>
          <a:spLocks noChangeAspect="1" noChangeArrowheads="1"/>
        </xdr:cNvSpPr>
      </xdr:nvSpPr>
      <xdr:spPr>
        <a:xfrm>
          <a:off x="1428115" y="144858105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218</xdr:row>
      <xdr:rowOff>0</xdr:rowOff>
    </xdr:from>
    <xdr:to>
      <xdr:col>2</xdr:col>
      <xdr:colOff>274320</xdr:colOff>
      <xdr:row>218</xdr:row>
      <xdr:rowOff>508635</xdr:rowOff>
    </xdr:to>
    <xdr:sp>
      <xdr:nvSpPr>
        <xdr:cNvPr id="1773" name="AutoShape 30" descr="报表底图"/>
        <xdr:cNvSpPr>
          <a:spLocks noChangeAspect="1" noChangeArrowheads="1"/>
        </xdr:cNvSpPr>
      </xdr:nvSpPr>
      <xdr:spPr>
        <a:xfrm>
          <a:off x="1428115" y="144858105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218</xdr:row>
      <xdr:rowOff>0</xdr:rowOff>
    </xdr:from>
    <xdr:to>
      <xdr:col>2</xdr:col>
      <xdr:colOff>274320</xdr:colOff>
      <xdr:row>218</xdr:row>
      <xdr:rowOff>508635</xdr:rowOff>
    </xdr:to>
    <xdr:sp>
      <xdr:nvSpPr>
        <xdr:cNvPr id="1774" name="AutoShape 31" descr="报表底图"/>
        <xdr:cNvSpPr>
          <a:spLocks noChangeAspect="1" noChangeArrowheads="1"/>
        </xdr:cNvSpPr>
      </xdr:nvSpPr>
      <xdr:spPr>
        <a:xfrm>
          <a:off x="1428115" y="144858105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218</xdr:row>
      <xdr:rowOff>0</xdr:rowOff>
    </xdr:from>
    <xdr:to>
      <xdr:col>2</xdr:col>
      <xdr:colOff>274320</xdr:colOff>
      <xdr:row>218</xdr:row>
      <xdr:rowOff>508635</xdr:rowOff>
    </xdr:to>
    <xdr:sp>
      <xdr:nvSpPr>
        <xdr:cNvPr id="1775" name="AutoShape 32" descr="报表底图"/>
        <xdr:cNvSpPr>
          <a:spLocks noChangeAspect="1" noChangeArrowheads="1"/>
        </xdr:cNvSpPr>
      </xdr:nvSpPr>
      <xdr:spPr>
        <a:xfrm>
          <a:off x="1428115" y="144858105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218</xdr:row>
      <xdr:rowOff>0</xdr:rowOff>
    </xdr:from>
    <xdr:to>
      <xdr:col>2</xdr:col>
      <xdr:colOff>274320</xdr:colOff>
      <xdr:row>218</xdr:row>
      <xdr:rowOff>508635</xdr:rowOff>
    </xdr:to>
    <xdr:sp>
      <xdr:nvSpPr>
        <xdr:cNvPr id="1776" name="AutoShape 33" descr="报表底图"/>
        <xdr:cNvSpPr>
          <a:spLocks noChangeAspect="1" noChangeArrowheads="1"/>
        </xdr:cNvSpPr>
      </xdr:nvSpPr>
      <xdr:spPr>
        <a:xfrm>
          <a:off x="1428115" y="144858105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218</xdr:row>
      <xdr:rowOff>0</xdr:rowOff>
    </xdr:from>
    <xdr:to>
      <xdr:col>2</xdr:col>
      <xdr:colOff>274320</xdr:colOff>
      <xdr:row>218</xdr:row>
      <xdr:rowOff>508635</xdr:rowOff>
    </xdr:to>
    <xdr:sp>
      <xdr:nvSpPr>
        <xdr:cNvPr id="1777" name="AutoShape 34" descr="报表底图"/>
        <xdr:cNvSpPr>
          <a:spLocks noChangeAspect="1" noChangeArrowheads="1"/>
        </xdr:cNvSpPr>
      </xdr:nvSpPr>
      <xdr:spPr>
        <a:xfrm>
          <a:off x="1428115" y="144858105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218</xdr:row>
      <xdr:rowOff>0</xdr:rowOff>
    </xdr:from>
    <xdr:to>
      <xdr:col>2</xdr:col>
      <xdr:colOff>274320</xdr:colOff>
      <xdr:row>218</xdr:row>
      <xdr:rowOff>478155</xdr:rowOff>
    </xdr:to>
    <xdr:sp>
      <xdr:nvSpPr>
        <xdr:cNvPr id="1778" name="AutoShape 35" descr="报表底图"/>
        <xdr:cNvSpPr>
          <a:spLocks noChangeAspect="1" noChangeArrowheads="1"/>
        </xdr:cNvSpPr>
      </xdr:nvSpPr>
      <xdr:spPr>
        <a:xfrm>
          <a:off x="1428115" y="144858105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218</xdr:row>
      <xdr:rowOff>0</xdr:rowOff>
    </xdr:from>
    <xdr:to>
      <xdr:col>2</xdr:col>
      <xdr:colOff>274320</xdr:colOff>
      <xdr:row>218</xdr:row>
      <xdr:rowOff>478155</xdr:rowOff>
    </xdr:to>
    <xdr:sp>
      <xdr:nvSpPr>
        <xdr:cNvPr id="1779" name="AutoShape 36" descr="报表底图"/>
        <xdr:cNvSpPr>
          <a:spLocks noChangeAspect="1" noChangeArrowheads="1"/>
        </xdr:cNvSpPr>
      </xdr:nvSpPr>
      <xdr:spPr>
        <a:xfrm>
          <a:off x="1428115" y="144858105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218</xdr:row>
      <xdr:rowOff>0</xdr:rowOff>
    </xdr:from>
    <xdr:to>
      <xdr:col>2</xdr:col>
      <xdr:colOff>274320</xdr:colOff>
      <xdr:row>218</xdr:row>
      <xdr:rowOff>478155</xdr:rowOff>
    </xdr:to>
    <xdr:sp>
      <xdr:nvSpPr>
        <xdr:cNvPr id="1780" name="AutoShape 37" descr="报表底图"/>
        <xdr:cNvSpPr>
          <a:spLocks noChangeAspect="1" noChangeArrowheads="1"/>
        </xdr:cNvSpPr>
      </xdr:nvSpPr>
      <xdr:spPr>
        <a:xfrm>
          <a:off x="1428115" y="144858105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218</xdr:row>
      <xdr:rowOff>0</xdr:rowOff>
    </xdr:from>
    <xdr:to>
      <xdr:col>2</xdr:col>
      <xdr:colOff>274320</xdr:colOff>
      <xdr:row>218</xdr:row>
      <xdr:rowOff>478155</xdr:rowOff>
    </xdr:to>
    <xdr:sp>
      <xdr:nvSpPr>
        <xdr:cNvPr id="1781" name="AutoShape 38" descr="报表底图"/>
        <xdr:cNvSpPr>
          <a:spLocks noChangeAspect="1" noChangeArrowheads="1"/>
        </xdr:cNvSpPr>
      </xdr:nvSpPr>
      <xdr:spPr>
        <a:xfrm>
          <a:off x="1428115" y="144858105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218</xdr:row>
      <xdr:rowOff>0</xdr:rowOff>
    </xdr:from>
    <xdr:to>
      <xdr:col>2</xdr:col>
      <xdr:colOff>274320</xdr:colOff>
      <xdr:row>218</xdr:row>
      <xdr:rowOff>478155</xdr:rowOff>
    </xdr:to>
    <xdr:sp>
      <xdr:nvSpPr>
        <xdr:cNvPr id="1782" name="AutoShape 39" descr="报表底图"/>
        <xdr:cNvSpPr>
          <a:spLocks noChangeAspect="1" noChangeArrowheads="1"/>
        </xdr:cNvSpPr>
      </xdr:nvSpPr>
      <xdr:spPr>
        <a:xfrm>
          <a:off x="1428115" y="144858105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218</xdr:row>
      <xdr:rowOff>0</xdr:rowOff>
    </xdr:from>
    <xdr:to>
      <xdr:col>2</xdr:col>
      <xdr:colOff>274320</xdr:colOff>
      <xdr:row>218</xdr:row>
      <xdr:rowOff>478155</xdr:rowOff>
    </xdr:to>
    <xdr:sp>
      <xdr:nvSpPr>
        <xdr:cNvPr id="1783" name="AutoShape 40" descr="报表底图"/>
        <xdr:cNvSpPr>
          <a:spLocks noChangeAspect="1" noChangeArrowheads="1"/>
        </xdr:cNvSpPr>
      </xdr:nvSpPr>
      <xdr:spPr>
        <a:xfrm>
          <a:off x="1428115" y="144858105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218</xdr:row>
      <xdr:rowOff>0</xdr:rowOff>
    </xdr:from>
    <xdr:to>
      <xdr:col>2</xdr:col>
      <xdr:colOff>274320</xdr:colOff>
      <xdr:row>218</xdr:row>
      <xdr:rowOff>508635</xdr:rowOff>
    </xdr:to>
    <xdr:sp>
      <xdr:nvSpPr>
        <xdr:cNvPr id="1784" name="AutoShape 41" descr="报表底图"/>
        <xdr:cNvSpPr>
          <a:spLocks noChangeAspect="1" noChangeArrowheads="1"/>
        </xdr:cNvSpPr>
      </xdr:nvSpPr>
      <xdr:spPr>
        <a:xfrm>
          <a:off x="1428115" y="144858105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218</xdr:row>
      <xdr:rowOff>0</xdr:rowOff>
    </xdr:from>
    <xdr:to>
      <xdr:col>2</xdr:col>
      <xdr:colOff>274320</xdr:colOff>
      <xdr:row>218</xdr:row>
      <xdr:rowOff>508635</xdr:rowOff>
    </xdr:to>
    <xdr:sp>
      <xdr:nvSpPr>
        <xdr:cNvPr id="1785" name="AutoShape 42" descr="报表底图"/>
        <xdr:cNvSpPr>
          <a:spLocks noChangeAspect="1" noChangeArrowheads="1"/>
        </xdr:cNvSpPr>
      </xdr:nvSpPr>
      <xdr:spPr>
        <a:xfrm>
          <a:off x="1428115" y="144858105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218</xdr:row>
      <xdr:rowOff>0</xdr:rowOff>
    </xdr:from>
    <xdr:to>
      <xdr:col>2</xdr:col>
      <xdr:colOff>274320</xdr:colOff>
      <xdr:row>218</xdr:row>
      <xdr:rowOff>508635</xdr:rowOff>
    </xdr:to>
    <xdr:sp>
      <xdr:nvSpPr>
        <xdr:cNvPr id="1786" name="AutoShape 43" descr="报表底图"/>
        <xdr:cNvSpPr>
          <a:spLocks noChangeAspect="1" noChangeArrowheads="1"/>
        </xdr:cNvSpPr>
      </xdr:nvSpPr>
      <xdr:spPr>
        <a:xfrm>
          <a:off x="1428115" y="144858105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218</xdr:row>
      <xdr:rowOff>0</xdr:rowOff>
    </xdr:from>
    <xdr:to>
      <xdr:col>2</xdr:col>
      <xdr:colOff>274320</xdr:colOff>
      <xdr:row>218</xdr:row>
      <xdr:rowOff>508635</xdr:rowOff>
    </xdr:to>
    <xdr:sp>
      <xdr:nvSpPr>
        <xdr:cNvPr id="1787" name="AutoShape 44" descr="报表底图"/>
        <xdr:cNvSpPr>
          <a:spLocks noChangeAspect="1" noChangeArrowheads="1"/>
        </xdr:cNvSpPr>
      </xdr:nvSpPr>
      <xdr:spPr>
        <a:xfrm>
          <a:off x="1428115" y="144858105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218</xdr:row>
      <xdr:rowOff>0</xdr:rowOff>
    </xdr:from>
    <xdr:to>
      <xdr:col>2</xdr:col>
      <xdr:colOff>274320</xdr:colOff>
      <xdr:row>218</xdr:row>
      <xdr:rowOff>508635</xdr:rowOff>
    </xdr:to>
    <xdr:sp>
      <xdr:nvSpPr>
        <xdr:cNvPr id="1788" name="AutoShape 45" descr="报表底图"/>
        <xdr:cNvSpPr>
          <a:spLocks noChangeAspect="1" noChangeArrowheads="1"/>
        </xdr:cNvSpPr>
      </xdr:nvSpPr>
      <xdr:spPr>
        <a:xfrm>
          <a:off x="1428115" y="144858105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218</xdr:row>
      <xdr:rowOff>0</xdr:rowOff>
    </xdr:from>
    <xdr:to>
      <xdr:col>2</xdr:col>
      <xdr:colOff>274320</xdr:colOff>
      <xdr:row>218</xdr:row>
      <xdr:rowOff>508635</xdr:rowOff>
    </xdr:to>
    <xdr:sp>
      <xdr:nvSpPr>
        <xdr:cNvPr id="1789" name="AutoShape 46" descr="报表底图"/>
        <xdr:cNvSpPr>
          <a:spLocks noChangeAspect="1" noChangeArrowheads="1"/>
        </xdr:cNvSpPr>
      </xdr:nvSpPr>
      <xdr:spPr>
        <a:xfrm>
          <a:off x="1428115" y="144858105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218</xdr:row>
      <xdr:rowOff>0</xdr:rowOff>
    </xdr:from>
    <xdr:to>
      <xdr:col>2</xdr:col>
      <xdr:colOff>274320</xdr:colOff>
      <xdr:row>218</xdr:row>
      <xdr:rowOff>508635</xdr:rowOff>
    </xdr:to>
    <xdr:sp>
      <xdr:nvSpPr>
        <xdr:cNvPr id="1790" name="AutoShape 47" descr="报表底图"/>
        <xdr:cNvSpPr>
          <a:spLocks noChangeAspect="1" noChangeArrowheads="1"/>
        </xdr:cNvSpPr>
      </xdr:nvSpPr>
      <xdr:spPr>
        <a:xfrm>
          <a:off x="1428115" y="144858105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218</xdr:row>
      <xdr:rowOff>0</xdr:rowOff>
    </xdr:from>
    <xdr:to>
      <xdr:col>2</xdr:col>
      <xdr:colOff>274320</xdr:colOff>
      <xdr:row>218</xdr:row>
      <xdr:rowOff>478155</xdr:rowOff>
    </xdr:to>
    <xdr:sp>
      <xdr:nvSpPr>
        <xdr:cNvPr id="1791" name="AutoShape 48" descr="报表底图"/>
        <xdr:cNvSpPr>
          <a:spLocks noChangeAspect="1" noChangeArrowheads="1"/>
        </xdr:cNvSpPr>
      </xdr:nvSpPr>
      <xdr:spPr>
        <a:xfrm>
          <a:off x="1428115" y="144858105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218</xdr:row>
      <xdr:rowOff>0</xdr:rowOff>
    </xdr:from>
    <xdr:to>
      <xdr:col>2</xdr:col>
      <xdr:colOff>274320</xdr:colOff>
      <xdr:row>218</xdr:row>
      <xdr:rowOff>478155</xdr:rowOff>
    </xdr:to>
    <xdr:sp>
      <xdr:nvSpPr>
        <xdr:cNvPr id="1792" name="AutoShape 49" descr="报表底图"/>
        <xdr:cNvSpPr>
          <a:spLocks noChangeAspect="1" noChangeArrowheads="1"/>
        </xdr:cNvSpPr>
      </xdr:nvSpPr>
      <xdr:spPr>
        <a:xfrm>
          <a:off x="1428115" y="144858105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218</xdr:row>
      <xdr:rowOff>0</xdr:rowOff>
    </xdr:from>
    <xdr:to>
      <xdr:col>2</xdr:col>
      <xdr:colOff>274320</xdr:colOff>
      <xdr:row>218</xdr:row>
      <xdr:rowOff>478155</xdr:rowOff>
    </xdr:to>
    <xdr:sp>
      <xdr:nvSpPr>
        <xdr:cNvPr id="1793" name="AutoShape 50" descr="报表底图"/>
        <xdr:cNvSpPr>
          <a:spLocks noChangeAspect="1" noChangeArrowheads="1"/>
        </xdr:cNvSpPr>
      </xdr:nvSpPr>
      <xdr:spPr>
        <a:xfrm>
          <a:off x="1428115" y="144858105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218</xdr:row>
      <xdr:rowOff>0</xdr:rowOff>
    </xdr:from>
    <xdr:to>
      <xdr:col>2</xdr:col>
      <xdr:colOff>274320</xdr:colOff>
      <xdr:row>218</xdr:row>
      <xdr:rowOff>478155</xdr:rowOff>
    </xdr:to>
    <xdr:sp>
      <xdr:nvSpPr>
        <xdr:cNvPr id="1794" name="AutoShape 51" descr="报表底图"/>
        <xdr:cNvSpPr>
          <a:spLocks noChangeAspect="1" noChangeArrowheads="1"/>
        </xdr:cNvSpPr>
      </xdr:nvSpPr>
      <xdr:spPr>
        <a:xfrm>
          <a:off x="1428115" y="144858105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218</xdr:row>
      <xdr:rowOff>0</xdr:rowOff>
    </xdr:from>
    <xdr:to>
      <xdr:col>2</xdr:col>
      <xdr:colOff>274320</xdr:colOff>
      <xdr:row>218</xdr:row>
      <xdr:rowOff>478155</xdr:rowOff>
    </xdr:to>
    <xdr:sp>
      <xdr:nvSpPr>
        <xdr:cNvPr id="1795" name="AutoShape 52" descr="报表底图"/>
        <xdr:cNvSpPr>
          <a:spLocks noChangeAspect="1" noChangeArrowheads="1"/>
        </xdr:cNvSpPr>
      </xdr:nvSpPr>
      <xdr:spPr>
        <a:xfrm>
          <a:off x="1428115" y="144858105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218</xdr:row>
      <xdr:rowOff>0</xdr:rowOff>
    </xdr:from>
    <xdr:to>
      <xdr:col>2</xdr:col>
      <xdr:colOff>274320</xdr:colOff>
      <xdr:row>218</xdr:row>
      <xdr:rowOff>478155</xdr:rowOff>
    </xdr:to>
    <xdr:sp>
      <xdr:nvSpPr>
        <xdr:cNvPr id="1796" name="Image1" descr="报表底图"/>
        <xdr:cNvSpPr>
          <a:spLocks noChangeAspect="1" noChangeArrowheads="1"/>
        </xdr:cNvSpPr>
      </xdr:nvSpPr>
      <xdr:spPr>
        <a:xfrm>
          <a:off x="1428115" y="144858105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218</xdr:row>
      <xdr:rowOff>0</xdr:rowOff>
    </xdr:from>
    <xdr:to>
      <xdr:col>2</xdr:col>
      <xdr:colOff>274320</xdr:colOff>
      <xdr:row>218</xdr:row>
      <xdr:rowOff>508635</xdr:rowOff>
    </xdr:to>
    <xdr:sp>
      <xdr:nvSpPr>
        <xdr:cNvPr id="1797" name="Image1" descr="报表底图"/>
        <xdr:cNvSpPr>
          <a:spLocks noChangeAspect="1" noChangeArrowheads="1"/>
        </xdr:cNvSpPr>
      </xdr:nvSpPr>
      <xdr:spPr>
        <a:xfrm>
          <a:off x="1428115" y="144858105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218</xdr:row>
      <xdr:rowOff>0</xdr:rowOff>
    </xdr:from>
    <xdr:to>
      <xdr:col>2</xdr:col>
      <xdr:colOff>274320</xdr:colOff>
      <xdr:row>218</xdr:row>
      <xdr:rowOff>508635</xdr:rowOff>
    </xdr:to>
    <xdr:sp>
      <xdr:nvSpPr>
        <xdr:cNvPr id="1798" name="Image1" descr="报表底图"/>
        <xdr:cNvSpPr>
          <a:spLocks noChangeAspect="1" noChangeArrowheads="1"/>
        </xdr:cNvSpPr>
      </xdr:nvSpPr>
      <xdr:spPr>
        <a:xfrm>
          <a:off x="1428115" y="144858105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218</xdr:row>
      <xdr:rowOff>0</xdr:rowOff>
    </xdr:from>
    <xdr:to>
      <xdr:col>2</xdr:col>
      <xdr:colOff>274320</xdr:colOff>
      <xdr:row>218</xdr:row>
      <xdr:rowOff>508635</xdr:rowOff>
    </xdr:to>
    <xdr:sp>
      <xdr:nvSpPr>
        <xdr:cNvPr id="1799" name="Image1" descr="报表底图"/>
        <xdr:cNvSpPr>
          <a:spLocks noChangeAspect="1" noChangeArrowheads="1"/>
        </xdr:cNvSpPr>
      </xdr:nvSpPr>
      <xdr:spPr>
        <a:xfrm>
          <a:off x="1428115" y="144858105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218</xdr:row>
      <xdr:rowOff>0</xdr:rowOff>
    </xdr:from>
    <xdr:to>
      <xdr:col>2</xdr:col>
      <xdr:colOff>274320</xdr:colOff>
      <xdr:row>218</xdr:row>
      <xdr:rowOff>508635</xdr:rowOff>
    </xdr:to>
    <xdr:sp>
      <xdr:nvSpPr>
        <xdr:cNvPr id="1800" name="Image1" descr="报表底图"/>
        <xdr:cNvSpPr>
          <a:spLocks noChangeAspect="1" noChangeArrowheads="1"/>
        </xdr:cNvSpPr>
      </xdr:nvSpPr>
      <xdr:spPr>
        <a:xfrm>
          <a:off x="1428115" y="144858105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218</xdr:row>
      <xdr:rowOff>0</xdr:rowOff>
    </xdr:from>
    <xdr:to>
      <xdr:col>2</xdr:col>
      <xdr:colOff>274320</xdr:colOff>
      <xdr:row>218</xdr:row>
      <xdr:rowOff>508635</xdr:rowOff>
    </xdr:to>
    <xdr:sp>
      <xdr:nvSpPr>
        <xdr:cNvPr id="1801" name="Image1" descr="报表底图"/>
        <xdr:cNvSpPr>
          <a:spLocks noChangeAspect="1" noChangeArrowheads="1"/>
        </xdr:cNvSpPr>
      </xdr:nvSpPr>
      <xdr:spPr>
        <a:xfrm>
          <a:off x="1428115" y="144858105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218</xdr:row>
      <xdr:rowOff>0</xdr:rowOff>
    </xdr:from>
    <xdr:to>
      <xdr:col>2</xdr:col>
      <xdr:colOff>274320</xdr:colOff>
      <xdr:row>218</xdr:row>
      <xdr:rowOff>508635</xdr:rowOff>
    </xdr:to>
    <xdr:sp>
      <xdr:nvSpPr>
        <xdr:cNvPr id="1802" name="Image1" descr="报表底图"/>
        <xdr:cNvSpPr>
          <a:spLocks noChangeAspect="1" noChangeArrowheads="1"/>
        </xdr:cNvSpPr>
      </xdr:nvSpPr>
      <xdr:spPr>
        <a:xfrm>
          <a:off x="1428115" y="144858105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218</xdr:row>
      <xdr:rowOff>0</xdr:rowOff>
    </xdr:from>
    <xdr:to>
      <xdr:col>2</xdr:col>
      <xdr:colOff>274320</xdr:colOff>
      <xdr:row>218</xdr:row>
      <xdr:rowOff>508635</xdr:rowOff>
    </xdr:to>
    <xdr:sp>
      <xdr:nvSpPr>
        <xdr:cNvPr id="1803" name="Image1" descr="报表底图"/>
        <xdr:cNvSpPr>
          <a:spLocks noChangeAspect="1" noChangeArrowheads="1"/>
        </xdr:cNvSpPr>
      </xdr:nvSpPr>
      <xdr:spPr>
        <a:xfrm>
          <a:off x="1428115" y="144858105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218</xdr:row>
      <xdr:rowOff>0</xdr:rowOff>
    </xdr:from>
    <xdr:to>
      <xdr:col>2</xdr:col>
      <xdr:colOff>274320</xdr:colOff>
      <xdr:row>218</xdr:row>
      <xdr:rowOff>478155</xdr:rowOff>
    </xdr:to>
    <xdr:sp>
      <xdr:nvSpPr>
        <xdr:cNvPr id="1804" name="Image1" descr="报表底图"/>
        <xdr:cNvSpPr>
          <a:spLocks noChangeAspect="1" noChangeArrowheads="1"/>
        </xdr:cNvSpPr>
      </xdr:nvSpPr>
      <xdr:spPr>
        <a:xfrm>
          <a:off x="1428115" y="144858105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218</xdr:row>
      <xdr:rowOff>0</xdr:rowOff>
    </xdr:from>
    <xdr:to>
      <xdr:col>2</xdr:col>
      <xdr:colOff>274320</xdr:colOff>
      <xdr:row>218</xdr:row>
      <xdr:rowOff>478155</xdr:rowOff>
    </xdr:to>
    <xdr:sp>
      <xdr:nvSpPr>
        <xdr:cNvPr id="1805" name="Image1" descr="报表底图"/>
        <xdr:cNvSpPr>
          <a:spLocks noChangeAspect="1" noChangeArrowheads="1"/>
        </xdr:cNvSpPr>
      </xdr:nvSpPr>
      <xdr:spPr>
        <a:xfrm>
          <a:off x="1428115" y="144858105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218</xdr:row>
      <xdr:rowOff>0</xdr:rowOff>
    </xdr:from>
    <xdr:to>
      <xdr:col>2</xdr:col>
      <xdr:colOff>274320</xdr:colOff>
      <xdr:row>218</xdr:row>
      <xdr:rowOff>478155</xdr:rowOff>
    </xdr:to>
    <xdr:sp>
      <xdr:nvSpPr>
        <xdr:cNvPr id="1806" name="Image1" descr="报表底图"/>
        <xdr:cNvSpPr>
          <a:spLocks noChangeAspect="1" noChangeArrowheads="1"/>
        </xdr:cNvSpPr>
      </xdr:nvSpPr>
      <xdr:spPr>
        <a:xfrm>
          <a:off x="1428115" y="144858105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218</xdr:row>
      <xdr:rowOff>0</xdr:rowOff>
    </xdr:from>
    <xdr:to>
      <xdr:col>2</xdr:col>
      <xdr:colOff>274320</xdr:colOff>
      <xdr:row>218</xdr:row>
      <xdr:rowOff>478155</xdr:rowOff>
    </xdr:to>
    <xdr:sp>
      <xdr:nvSpPr>
        <xdr:cNvPr id="1807" name="Image1" descr="报表底图"/>
        <xdr:cNvSpPr>
          <a:spLocks noChangeAspect="1" noChangeArrowheads="1"/>
        </xdr:cNvSpPr>
      </xdr:nvSpPr>
      <xdr:spPr>
        <a:xfrm>
          <a:off x="1428115" y="144858105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218</xdr:row>
      <xdr:rowOff>0</xdr:rowOff>
    </xdr:from>
    <xdr:to>
      <xdr:col>2</xdr:col>
      <xdr:colOff>274320</xdr:colOff>
      <xdr:row>218</xdr:row>
      <xdr:rowOff>478155</xdr:rowOff>
    </xdr:to>
    <xdr:sp>
      <xdr:nvSpPr>
        <xdr:cNvPr id="1808" name="Image1" descr="报表底图"/>
        <xdr:cNvSpPr>
          <a:spLocks noChangeAspect="1" noChangeArrowheads="1"/>
        </xdr:cNvSpPr>
      </xdr:nvSpPr>
      <xdr:spPr>
        <a:xfrm>
          <a:off x="1428115" y="144858105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218</xdr:row>
      <xdr:rowOff>0</xdr:rowOff>
    </xdr:from>
    <xdr:to>
      <xdr:col>2</xdr:col>
      <xdr:colOff>274320</xdr:colOff>
      <xdr:row>218</xdr:row>
      <xdr:rowOff>478155</xdr:rowOff>
    </xdr:to>
    <xdr:sp>
      <xdr:nvSpPr>
        <xdr:cNvPr id="1809" name="Image1" descr="报表底图"/>
        <xdr:cNvSpPr>
          <a:spLocks noChangeAspect="1" noChangeArrowheads="1"/>
        </xdr:cNvSpPr>
      </xdr:nvSpPr>
      <xdr:spPr>
        <a:xfrm>
          <a:off x="1428115" y="144858105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218</xdr:row>
      <xdr:rowOff>0</xdr:rowOff>
    </xdr:from>
    <xdr:to>
      <xdr:col>2</xdr:col>
      <xdr:colOff>274320</xdr:colOff>
      <xdr:row>218</xdr:row>
      <xdr:rowOff>508635</xdr:rowOff>
    </xdr:to>
    <xdr:sp>
      <xdr:nvSpPr>
        <xdr:cNvPr id="1810" name="Image1" descr="报表底图"/>
        <xdr:cNvSpPr>
          <a:spLocks noChangeAspect="1" noChangeArrowheads="1"/>
        </xdr:cNvSpPr>
      </xdr:nvSpPr>
      <xdr:spPr>
        <a:xfrm>
          <a:off x="1428115" y="144858105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218</xdr:row>
      <xdr:rowOff>0</xdr:rowOff>
    </xdr:from>
    <xdr:to>
      <xdr:col>2</xdr:col>
      <xdr:colOff>274320</xdr:colOff>
      <xdr:row>218</xdr:row>
      <xdr:rowOff>508635</xdr:rowOff>
    </xdr:to>
    <xdr:sp>
      <xdr:nvSpPr>
        <xdr:cNvPr id="1811" name="Image1" descr="报表底图"/>
        <xdr:cNvSpPr>
          <a:spLocks noChangeAspect="1" noChangeArrowheads="1"/>
        </xdr:cNvSpPr>
      </xdr:nvSpPr>
      <xdr:spPr>
        <a:xfrm>
          <a:off x="1428115" y="144858105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218</xdr:row>
      <xdr:rowOff>0</xdr:rowOff>
    </xdr:from>
    <xdr:to>
      <xdr:col>2</xdr:col>
      <xdr:colOff>274320</xdr:colOff>
      <xdr:row>218</xdr:row>
      <xdr:rowOff>508635</xdr:rowOff>
    </xdr:to>
    <xdr:sp>
      <xdr:nvSpPr>
        <xdr:cNvPr id="1812" name="Image1" descr="报表底图"/>
        <xdr:cNvSpPr>
          <a:spLocks noChangeAspect="1" noChangeArrowheads="1"/>
        </xdr:cNvSpPr>
      </xdr:nvSpPr>
      <xdr:spPr>
        <a:xfrm>
          <a:off x="1428115" y="144858105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218</xdr:row>
      <xdr:rowOff>0</xdr:rowOff>
    </xdr:from>
    <xdr:to>
      <xdr:col>2</xdr:col>
      <xdr:colOff>274320</xdr:colOff>
      <xdr:row>218</xdr:row>
      <xdr:rowOff>508635</xdr:rowOff>
    </xdr:to>
    <xdr:sp>
      <xdr:nvSpPr>
        <xdr:cNvPr id="1813" name="Image1" descr="报表底图"/>
        <xdr:cNvSpPr>
          <a:spLocks noChangeAspect="1" noChangeArrowheads="1"/>
        </xdr:cNvSpPr>
      </xdr:nvSpPr>
      <xdr:spPr>
        <a:xfrm>
          <a:off x="1428115" y="144858105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218</xdr:row>
      <xdr:rowOff>0</xdr:rowOff>
    </xdr:from>
    <xdr:to>
      <xdr:col>2</xdr:col>
      <xdr:colOff>274320</xdr:colOff>
      <xdr:row>218</xdr:row>
      <xdr:rowOff>508635</xdr:rowOff>
    </xdr:to>
    <xdr:sp>
      <xdr:nvSpPr>
        <xdr:cNvPr id="1814" name="Image1" descr="报表底图"/>
        <xdr:cNvSpPr>
          <a:spLocks noChangeAspect="1" noChangeArrowheads="1"/>
        </xdr:cNvSpPr>
      </xdr:nvSpPr>
      <xdr:spPr>
        <a:xfrm>
          <a:off x="1428115" y="144858105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218</xdr:row>
      <xdr:rowOff>0</xdr:rowOff>
    </xdr:from>
    <xdr:to>
      <xdr:col>2</xdr:col>
      <xdr:colOff>274320</xdr:colOff>
      <xdr:row>218</xdr:row>
      <xdr:rowOff>508635</xdr:rowOff>
    </xdr:to>
    <xdr:sp>
      <xdr:nvSpPr>
        <xdr:cNvPr id="1815" name="Image1" descr="报表底图"/>
        <xdr:cNvSpPr>
          <a:spLocks noChangeAspect="1" noChangeArrowheads="1"/>
        </xdr:cNvSpPr>
      </xdr:nvSpPr>
      <xdr:spPr>
        <a:xfrm>
          <a:off x="1428115" y="144858105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218</xdr:row>
      <xdr:rowOff>0</xdr:rowOff>
    </xdr:from>
    <xdr:to>
      <xdr:col>2</xdr:col>
      <xdr:colOff>274320</xdr:colOff>
      <xdr:row>218</xdr:row>
      <xdr:rowOff>508635</xdr:rowOff>
    </xdr:to>
    <xdr:sp>
      <xdr:nvSpPr>
        <xdr:cNvPr id="1816" name="Image1" descr="报表底图"/>
        <xdr:cNvSpPr>
          <a:spLocks noChangeAspect="1" noChangeArrowheads="1"/>
        </xdr:cNvSpPr>
      </xdr:nvSpPr>
      <xdr:spPr>
        <a:xfrm>
          <a:off x="1428115" y="144858105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218</xdr:row>
      <xdr:rowOff>0</xdr:rowOff>
    </xdr:from>
    <xdr:to>
      <xdr:col>2</xdr:col>
      <xdr:colOff>274320</xdr:colOff>
      <xdr:row>218</xdr:row>
      <xdr:rowOff>478155</xdr:rowOff>
    </xdr:to>
    <xdr:sp>
      <xdr:nvSpPr>
        <xdr:cNvPr id="1817" name="Image1" descr="报表底图"/>
        <xdr:cNvSpPr>
          <a:spLocks noChangeAspect="1" noChangeArrowheads="1"/>
        </xdr:cNvSpPr>
      </xdr:nvSpPr>
      <xdr:spPr>
        <a:xfrm>
          <a:off x="1428115" y="144858105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218</xdr:row>
      <xdr:rowOff>0</xdr:rowOff>
    </xdr:from>
    <xdr:to>
      <xdr:col>2</xdr:col>
      <xdr:colOff>274320</xdr:colOff>
      <xdr:row>218</xdr:row>
      <xdr:rowOff>478155</xdr:rowOff>
    </xdr:to>
    <xdr:sp>
      <xdr:nvSpPr>
        <xdr:cNvPr id="1818" name="Image1" descr="报表底图"/>
        <xdr:cNvSpPr>
          <a:spLocks noChangeAspect="1" noChangeArrowheads="1"/>
        </xdr:cNvSpPr>
      </xdr:nvSpPr>
      <xdr:spPr>
        <a:xfrm>
          <a:off x="1428115" y="144858105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218</xdr:row>
      <xdr:rowOff>0</xdr:rowOff>
    </xdr:from>
    <xdr:to>
      <xdr:col>2</xdr:col>
      <xdr:colOff>274320</xdr:colOff>
      <xdr:row>218</xdr:row>
      <xdr:rowOff>478155</xdr:rowOff>
    </xdr:to>
    <xdr:sp>
      <xdr:nvSpPr>
        <xdr:cNvPr id="1819" name="Image1" descr="报表底图"/>
        <xdr:cNvSpPr>
          <a:spLocks noChangeAspect="1" noChangeArrowheads="1"/>
        </xdr:cNvSpPr>
      </xdr:nvSpPr>
      <xdr:spPr>
        <a:xfrm>
          <a:off x="1428115" y="144858105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218</xdr:row>
      <xdr:rowOff>0</xdr:rowOff>
    </xdr:from>
    <xdr:to>
      <xdr:col>2</xdr:col>
      <xdr:colOff>274320</xdr:colOff>
      <xdr:row>218</xdr:row>
      <xdr:rowOff>478155</xdr:rowOff>
    </xdr:to>
    <xdr:sp>
      <xdr:nvSpPr>
        <xdr:cNvPr id="1820" name="Image1" descr="报表底图"/>
        <xdr:cNvSpPr>
          <a:spLocks noChangeAspect="1" noChangeArrowheads="1"/>
        </xdr:cNvSpPr>
      </xdr:nvSpPr>
      <xdr:spPr>
        <a:xfrm>
          <a:off x="1428115" y="144858105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218</xdr:row>
      <xdr:rowOff>0</xdr:rowOff>
    </xdr:from>
    <xdr:to>
      <xdr:col>2</xdr:col>
      <xdr:colOff>274320</xdr:colOff>
      <xdr:row>218</xdr:row>
      <xdr:rowOff>478155</xdr:rowOff>
    </xdr:to>
    <xdr:sp>
      <xdr:nvSpPr>
        <xdr:cNvPr id="1821" name="Image1" descr="报表底图"/>
        <xdr:cNvSpPr>
          <a:spLocks noChangeAspect="1" noChangeArrowheads="1"/>
        </xdr:cNvSpPr>
      </xdr:nvSpPr>
      <xdr:spPr>
        <a:xfrm>
          <a:off x="1428115" y="144858105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219</xdr:row>
      <xdr:rowOff>0</xdr:rowOff>
    </xdr:from>
    <xdr:to>
      <xdr:col>2</xdr:col>
      <xdr:colOff>274320</xdr:colOff>
      <xdr:row>219</xdr:row>
      <xdr:rowOff>478155</xdr:rowOff>
    </xdr:to>
    <xdr:sp>
      <xdr:nvSpPr>
        <xdr:cNvPr id="1822" name="AutoShape 27" descr="报表底图"/>
        <xdr:cNvSpPr>
          <a:spLocks noChangeAspect="1" noChangeArrowheads="1"/>
        </xdr:cNvSpPr>
      </xdr:nvSpPr>
      <xdr:spPr>
        <a:xfrm>
          <a:off x="1428115" y="1455724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219</xdr:row>
      <xdr:rowOff>0</xdr:rowOff>
    </xdr:from>
    <xdr:to>
      <xdr:col>2</xdr:col>
      <xdr:colOff>274320</xdr:colOff>
      <xdr:row>219</xdr:row>
      <xdr:rowOff>508635</xdr:rowOff>
    </xdr:to>
    <xdr:sp>
      <xdr:nvSpPr>
        <xdr:cNvPr id="1823" name="AutoShape 28" descr="报表底图"/>
        <xdr:cNvSpPr>
          <a:spLocks noChangeAspect="1" noChangeArrowheads="1"/>
        </xdr:cNvSpPr>
      </xdr:nvSpPr>
      <xdr:spPr>
        <a:xfrm>
          <a:off x="1428115" y="1455724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219</xdr:row>
      <xdr:rowOff>0</xdr:rowOff>
    </xdr:from>
    <xdr:to>
      <xdr:col>2</xdr:col>
      <xdr:colOff>274320</xdr:colOff>
      <xdr:row>219</xdr:row>
      <xdr:rowOff>508635</xdr:rowOff>
    </xdr:to>
    <xdr:sp>
      <xdr:nvSpPr>
        <xdr:cNvPr id="1824" name="AutoShape 29" descr="报表底图"/>
        <xdr:cNvSpPr>
          <a:spLocks noChangeAspect="1" noChangeArrowheads="1"/>
        </xdr:cNvSpPr>
      </xdr:nvSpPr>
      <xdr:spPr>
        <a:xfrm>
          <a:off x="1428115" y="1455724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219</xdr:row>
      <xdr:rowOff>0</xdr:rowOff>
    </xdr:from>
    <xdr:to>
      <xdr:col>2</xdr:col>
      <xdr:colOff>274320</xdr:colOff>
      <xdr:row>219</xdr:row>
      <xdr:rowOff>508635</xdr:rowOff>
    </xdr:to>
    <xdr:sp>
      <xdr:nvSpPr>
        <xdr:cNvPr id="1825" name="AutoShape 30" descr="报表底图"/>
        <xdr:cNvSpPr>
          <a:spLocks noChangeAspect="1" noChangeArrowheads="1"/>
        </xdr:cNvSpPr>
      </xdr:nvSpPr>
      <xdr:spPr>
        <a:xfrm>
          <a:off x="1428115" y="1455724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219</xdr:row>
      <xdr:rowOff>0</xdr:rowOff>
    </xdr:from>
    <xdr:to>
      <xdr:col>2</xdr:col>
      <xdr:colOff>274320</xdr:colOff>
      <xdr:row>219</xdr:row>
      <xdr:rowOff>508635</xdr:rowOff>
    </xdr:to>
    <xdr:sp>
      <xdr:nvSpPr>
        <xdr:cNvPr id="1826" name="AutoShape 31" descr="报表底图"/>
        <xdr:cNvSpPr>
          <a:spLocks noChangeAspect="1" noChangeArrowheads="1"/>
        </xdr:cNvSpPr>
      </xdr:nvSpPr>
      <xdr:spPr>
        <a:xfrm>
          <a:off x="1428115" y="1455724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219</xdr:row>
      <xdr:rowOff>0</xdr:rowOff>
    </xdr:from>
    <xdr:to>
      <xdr:col>2</xdr:col>
      <xdr:colOff>274320</xdr:colOff>
      <xdr:row>219</xdr:row>
      <xdr:rowOff>508635</xdr:rowOff>
    </xdr:to>
    <xdr:sp>
      <xdr:nvSpPr>
        <xdr:cNvPr id="1827" name="AutoShape 32" descr="报表底图"/>
        <xdr:cNvSpPr>
          <a:spLocks noChangeAspect="1" noChangeArrowheads="1"/>
        </xdr:cNvSpPr>
      </xdr:nvSpPr>
      <xdr:spPr>
        <a:xfrm>
          <a:off x="1428115" y="1455724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219</xdr:row>
      <xdr:rowOff>0</xdr:rowOff>
    </xdr:from>
    <xdr:to>
      <xdr:col>2</xdr:col>
      <xdr:colOff>274320</xdr:colOff>
      <xdr:row>219</xdr:row>
      <xdr:rowOff>508635</xdr:rowOff>
    </xdr:to>
    <xdr:sp>
      <xdr:nvSpPr>
        <xdr:cNvPr id="1828" name="AutoShape 33" descr="报表底图"/>
        <xdr:cNvSpPr>
          <a:spLocks noChangeAspect="1" noChangeArrowheads="1"/>
        </xdr:cNvSpPr>
      </xdr:nvSpPr>
      <xdr:spPr>
        <a:xfrm>
          <a:off x="1428115" y="1455724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219</xdr:row>
      <xdr:rowOff>0</xdr:rowOff>
    </xdr:from>
    <xdr:to>
      <xdr:col>2</xdr:col>
      <xdr:colOff>274320</xdr:colOff>
      <xdr:row>219</xdr:row>
      <xdr:rowOff>508635</xdr:rowOff>
    </xdr:to>
    <xdr:sp>
      <xdr:nvSpPr>
        <xdr:cNvPr id="1829" name="AutoShape 34" descr="报表底图"/>
        <xdr:cNvSpPr>
          <a:spLocks noChangeAspect="1" noChangeArrowheads="1"/>
        </xdr:cNvSpPr>
      </xdr:nvSpPr>
      <xdr:spPr>
        <a:xfrm>
          <a:off x="1428115" y="1455724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219</xdr:row>
      <xdr:rowOff>0</xdr:rowOff>
    </xdr:from>
    <xdr:to>
      <xdr:col>2</xdr:col>
      <xdr:colOff>274320</xdr:colOff>
      <xdr:row>219</xdr:row>
      <xdr:rowOff>478155</xdr:rowOff>
    </xdr:to>
    <xdr:sp>
      <xdr:nvSpPr>
        <xdr:cNvPr id="1830" name="AutoShape 35" descr="报表底图"/>
        <xdr:cNvSpPr>
          <a:spLocks noChangeAspect="1" noChangeArrowheads="1"/>
        </xdr:cNvSpPr>
      </xdr:nvSpPr>
      <xdr:spPr>
        <a:xfrm>
          <a:off x="1428115" y="1455724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219</xdr:row>
      <xdr:rowOff>0</xdr:rowOff>
    </xdr:from>
    <xdr:to>
      <xdr:col>2</xdr:col>
      <xdr:colOff>274320</xdr:colOff>
      <xdr:row>219</xdr:row>
      <xdr:rowOff>478155</xdr:rowOff>
    </xdr:to>
    <xdr:sp>
      <xdr:nvSpPr>
        <xdr:cNvPr id="1831" name="AutoShape 36" descr="报表底图"/>
        <xdr:cNvSpPr>
          <a:spLocks noChangeAspect="1" noChangeArrowheads="1"/>
        </xdr:cNvSpPr>
      </xdr:nvSpPr>
      <xdr:spPr>
        <a:xfrm>
          <a:off x="1428115" y="1455724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219</xdr:row>
      <xdr:rowOff>0</xdr:rowOff>
    </xdr:from>
    <xdr:to>
      <xdr:col>2</xdr:col>
      <xdr:colOff>274320</xdr:colOff>
      <xdr:row>219</xdr:row>
      <xdr:rowOff>478155</xdr:rowOff>
    </xdr:to>
    <xdr:sp>
      <xdr:nvSpPr>
        <xdr:cNvPr id="1832" name="AutoShape 37" descr="报表底图"/>
        <xdr:cNvSpPr>
          <a:spLocks noChangeAspect="1" noChangeArrowheads="1"/>
        </xdr:cNvSpPr>
      </xdr:nvSpPr>
      <xdr:spPr>
        <a:xfrm>
          <a:off x="1428115" y="1455724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219</xdr:row>
      <xdr:rowOff>0</xdr:rowOff>
    </xdr:from>
    <xdr:to>
      <xdr:col>2</xdr:col>
      <xdr:colOff>274320</xdr:colOff>
      <xdr:row>219</xdr:row>
      <xdr:rowOff>478155</xdr:rowOff>
    </xdr:to>
    <xdr:sp>
      <xdr:nvSpPr>
        <xdr:cNvPr id="1833" name="AutoShape 38" descr="报表底图"/>
        <xdr:cNvSpPr>
          <a:spLocks noChangeAspect="1" noChangeArrowheads="1"/>
        </xdr:cNvSpPr>
      </xdr:nvSpPr>
      <xdr:spPr>
        <a:xfrm>
          <a:off x="1428115" y="1455724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219</xdr:row>
      <xdr:rowOff>0</xdr:rowOff>
    </xdr:from>
    <xdr:to>
      <xdr:col>2</xdr:col>
      <xdr:colOff>274320</xdr:colOff>
      <xdr:row>219</xdr:row>
      <xdr:rowOff>478155</xdr:rowOff>
    </xdr:to>
    <xdr:sp>
      <xdr:nvSpPr>
        <xdr:cNvPr id="1834" name="AutoShape 39" descr="报表底图"/>
        <xdr:cNvSpPr>
          <a:spLocks noChangeAspect="1" noChangeArrowheads="1"/>
        </xdr:cNvSpPr>
      </xdr:nvSpPr>
      <xdr:spPr>
        <a:xfrm>
          <a:off x="1428115" y="1455724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219</xdr:row>
      <xdr:rowOff>0</xdr:rowOff>
    </xdr:from>
    <xdr:to>
      <xdr:col>2</xdr:col>
      <xdr:colOff>274320</xdr:colOff>
      <xdr:row>219</xdr:row>
      <xdr:rowOff>478155</xdr:rowOff>
    </xdr:to>
    <xdr:sp>
      <xdr:nvSpPr>
        <xdr:cNvPr id="1835" name="AutoShape 40" descr="报表底图"/>
        <xdr:cNvSpPr>
          <a:spLocks noChangeAspect="1" noChangeArrowheads="1"/>
        </xdr:cNvSpPr>
      </xdr:nvSpPr>
      <xdr:spPr>
        <a:xfrm>
          <a:off x="1428115" y="1455724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219</xdr:row>
      <xdr:rowOff>0</xdr:rowOff>
    </xdr:from>
    <xdr:to>
      <xdr:col>2</xdr:col>
      <xdr:colOff>274320</xdr:colOff>
      <xdr:row>219</xdr:row>
      <xdr:rowOff>508635</xdr:rowOff>
    </xdr:to>
    <xdr:sp>
      <xdr:nvSpPr>
        <xdr:cNvPr id="1836" name="AutoShape 41" descr="报表底图"/>
        <xdr:cNvSpPr>
          <a:spLocks noChangeAspect="1" noChangeArrowheads="1"/>
        </xdr:cNvSpPr>
      </xdr:nvSpPr>
      <xdr:spPr>
        <a:xfrm>
          <a:off x="1428115" y="1455724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219</xdr:row>
      <xdr:rowOff>0</xdr:rowOff>
    </xdr:from>
    <xdr:to>
      <xdr:col>2</xdr:col>
      <xdr:colOff>274320</xdr:colOff>
      <xdr:row>219</xdr:row>
      <xdr:rowOff>508635</xdr:rowOff>
    </xdr:to>
    <xdr:sp>
      <xdr:nvSpPr>
        <xdr:cNvPr id="1837" name="AutoShape 42" descr="报表底图"/>
        <xdr:cNvSpPr>
          <a:spLocks noChangeAspect="1" noChangeArrowheads="1"/>
        </xdr:cNvSpPr>
      </xdr:nvSpPr>
      <xdr:spPr>
        <a:xfrm>
          <a:off x="1428115" y="1455724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219</xdr:row>
      <xdr:rowOff>0</xdr:rowOff>
    </xdr:from>
    <xdr:to>
      <xdr:col>2</xdr:col>
      <xdr:colOff>274320</xdr:colOff>
      <xdr:row>219</xdr:row>
      <xdr:rowOff>508635</xdr:rowOff>
    </xdr:to>
    <xdr:sp>
      <xdr:nvSpPr>
        <xdr:cNvPr id="1838" name="AutoShape 43" descr="报表底图"/>
        <xdr:cNvSpPr>
          <a:spLocks noChangeAspect="1" noChangeArrowheads="1"/>
        </xdr:cNvSpPr>
      </xdr:nvSpPr>
      <xdr:spPr>
        <a:xfrm>
          <a:off x="1428115" y="1455724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219</xdr:row>
      <xdr:rowOff>0</xdr:rowOff>
    </xdr:from>
    <xdr:to>
      <xdr:col>2</xdr:col>
      <xdr:colOff>274320</xdr:colOff>
      <xdr:row>219</xdr:row>
      <xdr:rowOff>508635</xdr:rowOff>
    </xdr:to>
    <xdr:sp>
      <xdr:nvSpPr>
        <xdr:cNvPr id="1839" name="AutoShape 44" descr="报表底图"/>
        <xdr:cNvSpPr>
          <a:spLocks noChangeAspect="1" noChangeArrowheads="1"/>
        </xdr:cNvSpPr>
      </xdr:nvSpPr>
      <xdr:spPr>
        <a:xfrm>
          <a:off x="1428115" y="1455724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219</xdr:row>
      <xdr:rowOff>0</xdr:rowOff>
    </xdr:from>
    <xdr:to>
      <xdr:col>2</xdr:col>
      <xdr:colOff>274320</xdr:colOff>
      <xdr:row>219</xdr:row>
      <xdr:rowOff>508635</xdr:rowOff>
    </xdr:to>
    <xdr:sp>
      <xdr:nvSpPr>
        <xdr:cNvPr id="1840" name="AutoShape 45" descr="报表底图"/>
        <xdr:cNvSpPr>
          <a:spLocks noChangeAspect="1" noChangeArrowheads="1"/>
        </xdr:cNvSpPr>
      </xdr:nvSpPr>
      <xdr:spPr>
        <a:xfrm>
          <a:off x="1428115" y="1455724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219</xdr:row>
      <xdr:rowOff>0</xdr:rowOff>
    </xdr:from>
    <xdr:to>
      <xdr:col>2</xdr:col>
      <xdr:colOff>274320</xdr:colOff>
      <xdr:row>219</xdr:row>
      <xdr:rowOff>508635</xdr:rowOff>
    </xdr:to>
    <xdr:sp>
      <xdr:nvSpPr>
        <xdr:cNvPr id="1841" name="AutoShape 46" descr="报表底图"/>
        <xdr:cNvSpPr>
          <a:spLocks noChangeAspect="1" noChangeArrowheads="1"/>
        </xdr:cNvSpPr>
      </xdr:nvSpPr>
      <xdr:spPr>
        <a:xfrm>
          <a:off x="1428115" y="1455724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219</xdr:row>
      <xdr:rowOff>0</xdr:rowOff>
    </xdr:from>
    <xdr:to>
      <xdr:col>2</xdr:col>
      <xdr:colOff>274320</xdr:colOff>
      <xdr:row>219</xdr:row>
      <xdr:rowOff>508635</xdr:rowOff>
    </xdr:to>
    <xdr:sp>
      <xdr:nvSpPr>
        <xdr:cNvPr id="1842" name="AutoShape 47" descr="报表底图"/>
        <xdr:cNvSpPr>
          <a:spLocks noChangeAspect="1" noChangeArrowheads="1"/>
        </xdr:cNvSpPr>
      </xdr:nvSpPr>
      <xdr:spPr>
        <a:xfrm>
          <a:off x="1428115" y="1455724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219</xdr:row>
      <xdr:rowOff>0</xdr:rowOff>
    </xdr:from>
    <xdr:to>
      <xdr:col>2</xdr:col>
      <xdr:colOff>274320</xdr:colOff>
      <xdr:row>219</xdr:row>
      <xdr:rowOff>478155</xdr:rowOff>
    </xdr:to>
    <xdr:sp>
      <xdr:nvSpPr>
        <xdr:cNvPr id="1843" name="AutoShape 48" descr="报表底图"/>
        <xdr:cNvSpPr>
          <a:spLocks noChangeAspect="1" noChangeArrowheads="1"/>
        </xdr:cNvSpPr>
      </xdr:nvSpPr>
      <xdr:spPr>
        <a:xfrm>
          <a:off x="1428115" y="1455724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219</xdr:row>
      <xdr:rowOff>0</xdr:rowOff>
    </xdr:from>
    <xdr:to>
      <xdr:col>2</xdr:col>
      <xdr:colOff>274320</xdr:colOff>
      <xdr:row>219</xdr:row>
      <xdr:rowOff>478155</xdr:rowOff>
    </xdr:to>
    <xdr:sp>
      <xdr:nvSpPr>
        <xdr:cNvPr id="1844" name="AutoShape 49" descr="报表底图"/>
        <xdr:cNvSpPr>
          <a:spLocks noChangeAspect="1" noChangeArrowheads="1"/>
        </xdr:cNvSpPr>
      </xdr:nvSpPr>
      <xdr:spPr>
        <a:xfrm>
          <a:off x="1428115" y="1455724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219</xdr:row>
      <xdr:rowOff>0</xdr:rowOff>
    </xdr:from>
    <xdr:to>
      <xdr:col>2</xdr:col>
      <xdr:colOff>274320</xdr:colOff>
      <xdr:row>219</xdr:row>
      <xdr:rowOff>478155</xdr:rowOff>
    </xdr:to>
    <xdr:sp>
      <xdr:nvSpPr>
        <xdr:cNvPr id="1845" name="AutoShape 50" descr="报表底图"/>
        <xdr:cNvSpPr>
          <a:spLocks noChangeAspect="1" noChangeArrowheads="1"/>
        </xdr:cNvSpPr>
      </xdr:nvSpPr>
      <xdr:spPr>
        <a:xfrm>
          <a:off x="1428115" y="1455724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219</xdr:row>
      <xdr:rowOff>0</xdr:rowOff>
    </xdr:from>
    <xdr:to>
      <xdr:col>2</xdr:col>
      <xdr:colOff>274320</xdr:colOff>
      <xdr:row>219</xdr:row>
      <xdr:rowOff>478155</xdr:rowOff>
    </xdr:to>
    <xdr:sp>
      <xdr:nvSpPr>
        <xdr:cNvPr id="1846" name="AutoShape 51" descr="报表底图"/>
        <xdr:cNvSpPr>
          <a:spLocks noChangeAspect="1" noChangeArrowheads="1"/>
        </xdr:cNvSpPr>
      </xdr:nvSpPr>
      <xdr:spPr>
        <a:xfrm>
          <a:off x="1428115" y="1455724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219</xdr:row>
      <xdr:rowOff>0</xdr:rowOff>
    </xdr:from>
    <xdr:to>
      <xdr:col>2</xdr:col>
      <xdr:colOff>274320</xdr:colOff>
      <xdr:row>219</xdr:row>
      <xdr:rowOff>478155</xdr:rowOff>
    </xdr:to>
    <xdr:sp>
      <xdr:nvSpPr>
        <xdr:cNvPr id="1847" name="AutoShape 52" descr="报表底图"/>
        <xdr:cNvSpPr>
          <a:spLocks noChangeAspect="1" noChangeArrowheads="1"/>
        </xdr:cNvSpPr>
      </xdr:nvSpPr>
      <xdr:spPr>
        <a:xfrm>
          <a:off x="1428115" y="1455724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219</xdr:row>
      <xdr:rowOff>0</xdr:rowOff>
    </xdr:from>
    <xdr:to>
      <xdr:col>2</xdr:col>
      <xdr:colOff>274320</xdr:colOff>
      <xdr:row>219</xdr:row>
      <xdr:rowOff>478155</xdr:rowOff>
    </xdr:to>
    <xdr:sp>
      <xdr:nvSpPr>
        <xdr:cNvPr id="1848" name="Image1" descr="报表底图"/>
        <xdr:cNvSpPr>
          <a:spLocks noChangeAspect="1" noChangeArrowheads="1"/>
        </xdr:cNvSpPr>
      </xdr:nvSpPr>
      <xdr:spPr>
        <a:xfrm>
          <a:off x="1428115" y="1455724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219</xdr:row>
      <xdr:rowOff>0</xdr:rowOff>
    </xdr:from>
    <xdr:to>
      <xdr:col>2</xdr:col>
      <xdr:colOff>274320</xdr:colOff>
      <xdr:row>219</xdr:row>
      <xdr:rowOff>508635</xdr:rowOff>
    </xdr:to>
    <xdr:sp>
      <xdr:nvSpPr>
        <xdr:cNvPr id="1849" name="Image1" descr="报表底图"/>
        <xdr:cNvSpPr>
          <a:spLocks noChangeAspect="1" noChangeArrowheads="1"/>
        </xdr:cNvSpPr>
      </xdr:nvSpPr>
      <xdr:spPr>
        <a:xfrm>
          <a:off x="1428115" y="1455724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219</xdr:row>
      <xdr:rowOff>0</xdr:rowOff>
    </xdr:from>
    <xdr:to>
      <xdr:col>2</xdr:col>
      <xdr:colOff>274320</xdr:colOff>
      <xdr:row>219</xdr:row>
      <xdr:rowOff>508635</xdr:rowOff>
    </xdr:to>
    <xdr:sp>
      <xdr:nvSpPr>
        <xdr:cNvPr id="1850" name="Image1" descr="报表底图"/>
        <xdr:cNvSpPr>
          <a:spLocks noChangeAspect="1" noChangeArrowheads="1"/>
        </xdr:cNvSpPr>
      </xdr:nvSpPr>
      <xdr:spPr>
        <a:xfrm>
          <a:off x="1428115" y="1455724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219</xdr:row>
      <xdr:rowOff>0</xdr:rowOff>
    </xdr:from>
    <xdr:to>
      <xdr:col>2</xdr:col>
      <xdr:colOff>274320</xdr:colOff>
      <xdr:row>219</xdr:row>
      <xdr:rowOff>508635</xdr:rowOff>
    </xdr:to>
    <xdr:sp>
      <xdr:nvSpPr>
        <xdr:cNvPr id="1851" name="Image1" descr="报表底图"/>
        <xdr:cNvSpPr>
          <a:spLocks noChangeAspect="1" noChangeArrowheads="1"/>
        </xdr:cNvSpPr>
      </xdr:nvSpPr>
      <xdr:spPr>
        <a:xfrm>
          <a:off x="1428115" y="1455724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219</xdr:row>
      <xdr:rowOff>0</xdr:rowOff>
    </xdr:from>
    <xdr:to>
      <xdr:col>2</xdr:col>
      <xdr:colOff>274320</xdr:colOff>
      <xdr:row>219</xdr:row>
      <xdr:rowOff>508635</xdr:rowOff>
    </xdr:to>
    <xdr:sp>
      <xdr:nvSpPr>
        <xdr:cNvPr id="1852" name="Image1" descr="报表底图"/>
        <xdr:cNvSpPr>
          <a:spLocks noChangeAspect="1" noChangeArrowheads="1"/>
        </xdr:cNvSpPr>
      </xdr:nvSpPr>
      <xdr:spPr>
        <a:xfrm>
          <a:off x="1428115" y="1455724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219</xdr:row>
      <xdr:rowOff>0</xdr:rowOff>
    </xdr:from>
    <xdr:to>
      <xdr:col>2</xdr:col>
      <xdr:colOff>274320</xdr:colOff>
      <xdr:row>219</xdr:row>
      <xdr:rowOff>508635</xdr:rowOff>
    </xdr:to>
    <xdr:sp>
      <xdr:nvSpPr>
        <xdr:cNvPr id="1853" name="Image1" descr="报表底图"/>
        <xdr:cNvSpPr>
          <a:spLocks noChangeAspect="1" noChangeArrowheads="1"/>
        </xdr:cNvSpPr>
      </xdr:nvSpPr>
      <xdr:spPr>
        <a:xfrm>
          <a:off x="1428115" y="1455724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219</xdr:row>
      <xdr:rowOff>0</xdr:rowOff>
    </xdr:from>
    <xdr:to>
      <xdr:col>2</xdr:col>
      <xdr:colOff>274320</xdr:colOff>
      <xdr:row>219</xdr:row>
      <xdr:rowOff>508635</xdr:rowOff>
    </xdr:to>
    <xdr:sp>
      <xdr:nvSpPr>
        <xdr:cNvPr id="1854" name="Image1" descr="报表底图"/>
        <xdr:cNvSpPr>
          <a:spLocks noChangeAspect="1" noChangeArrowheads="1"/>
        </xdr:cNvSpPr>
      </xdr:nvSpPr>
      <xdr:spPr>
        <a:xfrm>
          <a:off x="1428115" y="1455724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219</xdr:row>
      <xdr:rowOff>0</xdr:rowOff>
    </xdr:from>
    <xdr:to>
      <xdr:col>2</xdr:col>
      <xdr:colOff>274320</xdr:colOff>
      <xdr:row>219</xdr:row>
      <xdr:rowOff>508635</xdr:rowOff>
    </xdr:to>
    <xdr:sp>
      <xdr:nvSpPr>
        <xdr:cNvPr id="1855" name="Image1" descr="报表底图"/>
        <xdr:cNvSpPr>
          <a:spLocks noChangeAspect="1" noChangeArrowheads="1"/>
        </xdr:cNvSpPr>
      </xdr:nvSpPr>
      <xdr:spPr>
        <a:xfrm>
          <a:off x="1428115" y="1455724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219</xdr:row>
      <xdr:rowOff>0</xdr:rowOff>
    </xdr:from>
    <xdr:to>
      <xdr:col>2</xdr:col>
      <xdr:colOff>274320</xdr:colOff>
      <xdr:row>219</xdr:row>
      <xdr:rowOff>478155</xdr:rowOff>
    </xdr:to>
    <xdr:sp>
      <xdr:nvSpPr>
        <xdr:cNvPr id="1856" name="Image1" descr="报表底图"/>
        <xdr:cNvSpPr>
          <a:spLocks noChangeAspect="1" noChangeArrowheads="1"/>
        </xdr:cNvSpPr>
      </xdr:nvSpPr>
      <xdr:spPr>
        <a:xfrm>
          <a:off x="1428115" y="1455724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219</xdr:row>
      <xdr:rowOff>0</xdr:rowOff>
    </xdr:from>
    <xdr:to>
      <xdr:col>2</xdr:col>
      <xdr:colOff>274320</xdr:colOff>
      <xdr:row>219</xdr:row>
      <xdr:rowOff>478155</xdr:rowOff>
    </xdr:to>
    <xdr:sp>
      <xdr:nvSpPr>
        <xdr:cNvPr id="1857" name="Image1" descr="报表底图"/>
        <xdr:cNvSpPr>
          <a:spLocks noChangeAspect="1" noChangeArrowheads="1"/>
        </xdr:cNvSpPr>
      </xdr:nvSpPr>
      <xdr:spPr>
        <a:xfrm>
          <a:off x="1428115" y="1455724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219</xdr:row>
      <xdr:rowOff>0</xdr:rowOff>
    </xdr:from>
    <xdr:to>
      <xdr:col>2</xdr:col>
      <xdr:colOff>274320</xdr:colOff>
      <xdr:row>219</xdr:row>
      <xdr:rowOff>478155</xdr:rowOff>
    </xdr:to>
    <xdr:sp>
      <xdr:nvSpPr>
        <xdr:cNvPr id="1858" name="Image1" descr="报表底图"/>
        <xdr:cNvSpPr>
          <a:spLocks noChangeAspect="1" noChangeArrowheads="1"/>
        </xdr:cNvSpPr>
      </xdr:nvSpPr>
      <xdr:spPr>
        <a:xfrm>
          <a:off x="1428115" y="1455724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219</xdr:row>
      <xdr:rowOff>0</xdr:rowOff>
    </xdr:from>
    <xdr:to>
      <xdr:col>2</xdr:col>
      <xdr:colOff>274320</xdr:colOff>
      <xdr:row>219</xdr:row>
      <xdr:rowOff>478155</xdr:rowOff>
    </xdr:to>
    <xdr:sp>
      <xdr:nvSpPr>
        <xdr:cNvPr id="1859" name="Image1" descr="报表底图"/>
        <xdr:cNvSpPr>
          <a:spLocks noChangeAspect="1" noChangeArrowheads="1"/>
        </xdr:cNvSpPr>
      </xdr:nvSpPr>
      <xdr:spPr>
        <a:xfrm>
          <a:off x="1428115" y="1455724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219</xdr:row>
      <xdr:rowOff>0</xdr:rowOff>
    </xdr:from>
    <xdr:to>
      <xdr:col>2</xdr:col>
      <xdr:colOff>274320</xdr:colOff>
      <xdr:row>219</xdr:row>
      <xdr:rowOff>478155</xdr:rowOff>
    </xdr:to>
    <xdr:sp>
      <xdr:nvSpPr>
        <xdr:cNvPr id="1860" name="Image1" descr="报表底图"/>
        <xdr:cNvSpPr>
          <a:spLocks noChangeAspect="1" noChangeArrowheads="1"/>
        </xdr:cNvSpPr>
      </xdr:nvSpPr>
      <xdr:spPr>
        <a:xfrm>
          <a:off x="1428115" y="1455724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219</xdr:row>
      <xdr:rowOff>0</xdr:rowOff>
    </xdr:from>
    <xdr:to>
      <xdr:col>2</xdr:col>
      <xdr:colOff>274320</xdr:colOff>
      <xdr:row>219</xdr:row>
      <xdr:rowOff>478155</xdr:rowOff>
    </xdr:to>
    <xdr:sp>
      <xdr:nvSpPr>
        <xdr:cNvPr id="1861" name="Image1" descr="报表底图"/>
        <xdr:cNvSpPr>
          <a:spLocks noChangeAspect="1" noChangeArrowheads="1"/>
        </xdr:cNvSpPr>
      </xdr:nvSpPr>
      <xdr:spPr>
        <a:xfrm>
          <a:off x="1428115" y="1455724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219</xdr:row>
      <xdr:rowOff>0</xdr:rowOff>
    </xdr:from>
    <xdr:to>
      <xdr:col>2</xdr:col>
      <xdr:colOff>274320</xdr:colOff>
      <xdr:row>219</xdr:row>
      <xdr:rowOff>508635</xdr:rowOff>
    </xdr:to>
    <xdr:sp>
      <xdr:nvSpPr>
        <xdr:cNvPr id="1862" name="Image1" descr="报表底图"/>
        <xdr:cNvSpPr>
          <a:spLocks noChangeAspect="1" noChangeArrowheads="1"/>
        </xdr:cNvSpPr>
      </xdr:nvSpPr>
      <xdr:spPr>
        <a:xfrm>
          <a:off x="1428115" y="1455724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219</xdr:row>
      <xdr:rowOff>0</xdr:rowOff>
    </xdr:from>
    <xdr:to>
      <xdr:col>2</xdr:col>
      <xdr:colOff>274320</xdr:colOff>
      <xdr:row>219</xdr:row>
      <xdr:rowOff>508635</xdr:rowOff>
    </xdr:to>
    <xdr:sp>
      <xdr:nvSpPr>
        <xdr:cNvPr id="1863" name="Image1" descr="报表底图"/>
        <xdr:cNvSpPr>
          <a:spLocks noChangeAspect="1" noChangeArrowheads="1"/>
        </xdr:cNvSpPr>
      </xdr:nvSpPr>
      <xdr:spPr>
        <a:xfrm>
          <a:off x="1428115" y="1455724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219</xdr:row>
      <xdr:rowOff>0</xdr:rowOff>
    </xdr:from>
    <xdr:to>
      <xdr:col>2</xdr:col>
      <xdr:colOff>274320</xdr:colOff>
      <xdr:row>219</xdr:row>
      <xdr:rowOff>508635</xdr:rowOff>
    </xdr:to>
    <xdr:sp>
      <xdr:nvSpPr>
        <xdr:cNvPr id="1864" name="Image1" descr="报表底图"/>
        <xdr:cNvSpPr>
          <a:spLocks noChangeAspect="1" noChangeArrowheads="1"/>
        </xdr:cNvSpPr>
      </xdr:nvSpPr>
      <xdr:spPr>
        <a:xfrm>
          <a:off x="1428115" y="1455724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219</xdr:row>
      <xdr:rowOff>0</xdr:rowOff>
    </xdr:from>
    <xdr:to>
      <xdr:col>2</xdr:col>
      <xdr:colOff>274320</xdr:colOff>
      <xdr:row>219</xdr:row>
      <xdr:rowOff>508635</xdr:rowOff>
    </xdr:to>
    <xdr:sp>
      <xdr:nvSpPr>
        <xdr:cNvPr id="1865" name="Image1" descr="报表底图"/>
        <xdr:cNvSpPr>
          <a:spLocks noChangeAspect="1" noChangeArrowheads="1"/>
        </xdr:cNvSpPr>
      </xdr:nvSpPr>
      <xdr:spPr>
        <a:xfrm>
          <a:off x="1428115" y="1455724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219</xdr:row>
      <xdr:rowOff>0</xdr:rowOff>
    </xdr:from>
    <xdr:to>
      <xdr:col>2</xdr:col>
      <xdr:colOff>274320</xdr:colOff>
      <xdr:row>219</xdr:row>
      <xdr:rowOff>508635</xdr:rowOff>
    </xdr:to>
    <xdr:sp>
      <xdr:nvSpPr>
        <xdr:cNvPr id="1866" name="Image1" descr="报表底图"/>
        <xdr:cNvSpPr>
          <a:spLocks noChangeAspect="1" noChangeArrowheads="1"/>
        </xdr:cNvSpPr>
      </xdr:nvSpPr>
      <xdr:spPr>
        <a:xfrm>
          <a:off x="1428115" y="1455724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219</xdr:row>
      <xdr:rowOff>0</xdr:rowOff>
    </xdr:from>
    <xdr:to>
      <xdr:col>2</xdr:col>
      <xdr:colOff>274320</xdr:colOff>
      <xdr:row>219</xdr:row>
      <xdr:rowOff>508635</xdr:rowOff>
    </xdr:to>
    <xdr:sp>
      <xdr:nvSpPr>
        <xdr:cNvPr id="1867" name="Image1" descr="报表底图"/>
        <xdr:cNvSpPr>
          <a:spLocks noChangeAspect="1" noChangeArrowheads="1"/>
        </xdr:cNvSpPr>
      </xdr:nvSpPr>
      <xdr:spPr>
        <a:xfrm>
          <a:off x="1428115" y="1455724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219</xdr:row>
      <xdr:rowOff>0</xdr:rowOff>
    </xdr:from>
    <xdr:to>
      <xdr:col>2</xdr:col>
      <xdr:colOff>274320</xdr:colOff>
      <xdr:row>219</xdr:row>
      <xdr:rowOff>508635</xdr:rowOff>
    </xdr:to>
    <xdr:sp>
      <xdr:nvSpPr>
        <xdr:cNvPr id="1868" name="Image1" descr="报表底图"/>
        <xdr:cNvSpPr>
          <a:spLocks noChangeAspect="1" noChangeArrowheads="1"/>
        </xdr:cNvSpPr>
      </xdr:nvSpPr>
      <xdr:spPr>
        <a:xfrm>
          <a:off x="1428115" y="1455724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219</xdr:row>
      <xdr:rowOff>0</xdr:rowOff>
    </xdr:from>
    <xdr:to>
      <xdr:col>2</xdr:col>
      <xdr:colOff>274320</xdr:colOff>
      <xdr:row>219</xdr:row>
      <xdr:rowOff>478155</xdr:rowOff>
    </xdr:to>
    <xdr:sp>
      <xdr:nvSpPr>
        <xdr:cNvPr id="1869" name="Image1" descr="报表底图"/>
        <xdr:cNvSpPr>
          <a:spLocks noChangeAspect="1" noChangeArrowheads="1"/>
        </xdr:cNvSpPr>
      </xdr:nvSpPr>
      <xdr:spPr>
        <a:xfrm>
          <a:off x="1428115" y="1455724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219</xdr:row>
      <xdr:rowOff>0</xdr:rowOff>
    </xdr:from>
    <xdr:to>
      <xdr:col>2</xdr:col>
      <xdr:colOff>274320</xdr:colOff>
      <xdr:row>219</xdr:row>
      <xdr:rowOff>478155</xdr:rowOff>
    </xdr:to>
    <xdr:sp>
      <xdr:nvSpPr>
        <xdr:cNvPr id="1870" name="Image1" descr="报表底图"/>
        <xdr:cNvSpPr>
          <a:spLocks noChangeAspect="1" noChangeArrowheads="1"/>
        </xdr:cNvSpPr>
      </xdr:nvSpPr>
      <xdr:spPr>
        <a:xfrm>
          <a:off x="1428115" y="1455724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219</xdr:row>
      <xdr:rowOff>0</xdr:rowOff>
    </xdr:from>
    <xdr:to>
      <xdr:col>2</xdr:col>
      <xdr:colOff>274320</xdr:colOff>
      <xdr:row>219</xdr:row>
      <xdr:rowOff>478155</xdr:rowOff>
    </xdr:to>
    <xdr:sp>
      <xdr:nvSpPr>
        <xdr:cNvPr id="1871" name="Image1" descr="报表底图"/>
        <xdr:cNvSpPr>
          <a:spLocks noChangeAspect="1" noChangeArrowheads="1"/>
        </xdr:cNvSpPr>
      </xdr:nvSpPr>
      <xdr:spPr>
        <a:xfrm>
          <a:off x="1428115" y="1455724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219</xdr:row>
      <xdr:rowOff>0</xdr:rowOff>
    </xdr:from>
    <xdr:to>
      <xdr:col>2</xdr:col>
      <xdr:colOff>274320</xdr:colOff>
      <xdr:row>219</xdr:row>
      <xdr:rowOff>478155</xdr:rowOff>
    </xdr:to>
    <xdr:sp>
      <xdr:nvSpPr>
        <xdr:cNvPr id="1872" name="Image1" descr="报表底图"/>
        <xdr:cNvSpPr>
          <a:spLocks noChangeAspect="1" noChangeArrowheads="1"/>
        </xdr:cNvSpPr>
      </xdr:nvSpPr>
      <xdr:spPr>
        <a:xfrm>
          <a:off x="1428115" y="1455724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219</xdr:row>
      <xdr:rowOff>0</xdr:rowOff>
    </xdr:from>
    <xdr:to>
      <xdr:col>2</xdr:col>
      <xdr:colOff>274320</xdr:colOff>
      <xdr:row>219</xdr:row>
      <xdr:rowOff>478155</xdr:rowOff>
    </xdr:to>
    <xdr:sp>
      <xdr:nvSpPr>
        <xdr:cNvPr id="1873" name="Image1" descr="报表底图"/>
        <xdr:cNvSpPr>
          <a:spLocks noChangeAspect="1" noChangeArrowheads="1"/>
        </xdr:cNvSpPr>
      </xdr:nvSpPr>
      <xdr:spPr>
        <a:xfrm>
          <a:off x="1428115" y="1455724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223</xdr:row>
      <xdr:rowOff>0</xdr:rowOff>
    </xdr:from>
    <xdr:to>
      <xdr:col>2</xdr:col>
      <xdr:colOff>274320</xdr:colOff>
      <xdr:row>224</xdr:row>
      <xdr:rowOff>49530</xdr:rowOff>
    </xdr:to>
    <xdr:sp>
      <xdr:nvSpPr>
        <xdr:cNvPr id="1874" name="AutoShape 27" descr="报表底图"/>
        <xdr:cNvSpPr>
          <a:spLocks noChangeAspect="1" noChangeArrowheads="1"/>
        </xdr:cNvSpPr>
      </xdr:nvSpPr>
      <xdr:spPr>
        <a:xfrm>
          <a:off x="1428115" y="1496999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223</xdr:row>
      <xdr:rowOff>0</xdr:rowOff>
    </xdr:from>
    <xdr:to>
      <xdr:col>2</xdr:col>
      <xdr:colOff>274320</xdr:colOff>
      <xdr:row>224</xdr:row>
      <xdr:rowOff>80010</xdr:rowOff>
    </xdr:to>
    <xdr:sp>
      <xdr:nvSpPr>
        <xdr:cNvPr id="1875" name="AutoShape 28" descr="报表底图"/>
        <xdr:cNvSpPr>
          <a:spLocks noChangeAspect="1" noChangeArrowheads="1"/>
        </xdr:cNvSpPr>
      </xdr:nvSpPr>
      <xdr:spPr>
        <a:xfrm>
          <a:off x="1428115" y="1496999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223</xdr:row>
      <xdr:rowOff>0</xdr:rowOff>
    </xdr:from>
    <xdr:to>
      <xdr:col>2</xdr:col>
      <xdr:colOff>274320</xdr:colOff>
      <xdr:row>224</xdr:row>
      <xdr:rowOff>80010</xdr:rowOff>
    </xdr:to>
    <xdr:sp>
      <xdr:nvSpPr>
        <xdr:cNvPr id="1876" name="AutoShape 29" descr="报表底图"/>
        <xdr:cNvSpPr>
          <a:spLocks noChangeAspect="1" noChangeArrowheads="1"/>
        </xdr:cNvSpPr>
      </xdr:nvSpPr>
      <xdr:spPr>
        <a:xfrm>
          <a:off x="1428115" y="1496999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223</xdr:row>
      <xdr:rowOff>0</xdr:rowOff>
    </xdr:from>
    <xdr:to>
      <xdr:col>2</xdr:col>
      <xdr:colOff>274320</xdr:colOff>
      <xdr:row>224</xdr:row>
      <xdr:rowOff>80010</xdr:rowOff>
    </xdr:to>
    <xdr:sp>
      <xdr:nvSpPr>
        <xdr:cNvPr id="1877" name="AutoShape 30" descr="报表底图"/>
        <xdr:cNvSpPr>
          <a:spLocks noChangeAspect="1" noChangeArrowheads="1"/>
        </xdr:cNvSpPr>
      </xdr:nvSpPr>
      <xdr:spPr>
        <a:xfrm>
          <a:off x="1428115" y="1496999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223</xdr:row>
      <xdr:rowOff>0</xdr:rowOff>
    </xdr:from>
    <xdr:to>
      <xdr:col>2</xdr:col>
      <xdr:colOff>274320</xdr:colOff>
      <xdr:row>224</xdr:row>
      <xdr:rowOff>80010</xdr:rowOff>
    </xdr:to>
    <xdr:sp>
      <xdr:nvSpPr>
        <xdr:cNvPr id="1878" name="AutoShape 31" descr="报表底图"/>
        <xdr:cNvSpPr>
          <a:spLocks noChangeAspect="1" noChangeArrowheads="1"/>
        </xdr:cNvSpPr>
      </xdr:nvSpPr>
      <xdr:spPr>
        <a:xfrm>
          <a:off x="1428115" y="1496999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223</xdr:row>
      <xdr:rowOff>0</xdr:rowOff>
    </xdr:from>
    <xdr:to>
      <xdr:col>2</xdr:col>
      <xdr:colOff>274320</xdr:colOff>
      <xdr:row>224</xdr:row>
      <xdr:rowOff>80010</xdr:rowOff>
    </xdr:to>
    <xdr:sp>
      <xdr:nvSpPr>
        <xdr:cNvPr id="1879" name="AutoShape 32" descr="报表底图"/>
        <xdr:cNvSpPr>
          <a:spLocks noChangeAspect="1" noChangeArrowheads="1"/>
        </xdr:cNvSpPr>
      </xdr:nvSpPr>
      <xdr:spPr>
        <a:xfrm>
          <a:off x="1428115" y="1496999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223</xdr:row>
      <xdr:rowOff>0</xdr:rowOff>
    </xdr:from>
    <xdr:to>
      <xdr:col>2</xdr:col>
      <xdr:colOff>274320</xdr:colOff>
      <xdr:row>224</xdr:row>
      <xdr:rowOff>80010</xdr:rowOff>
    </xdr:to>
    <xdr:sp>
      <xdr:nvSpPr>
        <xdr:cNvPr id="1880" name="AutoShape 33" descr="报表底图"/>
        <xdr:cNvSpPr>
          <a:spLocks noChangeAspect="1" noChangeArrowheads="1"/>
        </xdr:cNvSpPr>
      </xdr:nvSpPr>
      <xdr:spPr>
        <a:xfrm>
          <a:off x="1428115" y="1496999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223</xdr:row>
      <xdr:rowOff>0</xdr:rowOff>
    </xdr:from>
    <xdr:to>
      <xdr:col>2</xdr:col>
      <xdr:colOff>274320</xdr:colOff>
      <xdr:row>224</xdr:row>
      <xdr:rowOff>80010</xdr:rowOff>
    </xdr:to>
    <xdr:sp>
      <xdr:nvSpPr>
        <xdr:cNvPr id="1881" name="AutoShape 34" descr="报表底图"/>
        <xdr:cNvSpPr>
          <a:spLocks noChangeAspect="1" noChangeArrowheads="1"/>
        </xdr:cNvSpPr>
      </xdr:nvSpPr>
      <xdr:spPr>
        <a:xfrm>
          <a:off x="1428115" y="1496999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223</xdr:row>
      <xdr:rowOff>0</xdr:rowOff>
    </xdr:from>
    <xdr:to>
      <xdr:col>2</xdr:col>
      <xdr:colOff>274320</xdr:colOff>
      <xdr:row>224</xdr:row>
      <xdr:rowOff>49530</xdr:rowOff>
    </xdr:to>
    <xdr:sp>
      <xdr:nvSpPr>
        <xdr:cNvPr id="1882" name="AutoShape 35" descr="报表底图"/>
        <xdr:cNvSpPr>
          <a:spLocks noChangeAspect="1" noChangeArrowheads="1"/>
        </xdr:cNvSpPr>
      </xdr:nvSpPr>
      <xdr:spPr>
        <a:xfrm>
          <a:off x="1428115" y="1496999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223</xdr:row>
      <xdr:rowOff>0</xdr:rowOff>
    </xdr:from>
    <xdr:to>
      <xdr:col>2</xdr:col>
      <xdr:colOff>274320</xdr:colOff>
      <xdr:row>224</xdr:row>
      <xdr:rowOff>49530</xdr:rowOff>
    </xdr:to>
    <xdr:sp>
      <xdr:nvSpPr>
        <xdr:cNvPr id="1883" name="AutoShape 36" descr="报表底图"/>
        <xdr:cNvSpPr>
          <a:spLocks noChangeAspect="1" noChangeArrowheads="1"/>
        </xdr:cNvSpPr>
      </xdr:nvSpPr>
      <xdr:spPr>
        <a:xfrm>
          <a:off x="1428115" y="1496999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223</xdr:row>
      <xdr:rowOff>0</xdr:rowOff>
    </xdr:from>
    <xdr:to>
      <xdr:col>2</xdr:col>
      <xdr:colOff>274320</xdr:colOff>
      <xdr:row>224</xdr:row>
      <xdr:rowOff>49530</xdr:rowOff>
    </xdr:to>
    <xdr:sp>
      <xdr:nvSpPr>
        <xdr:cNvPr id="1884" name="AutoShape 37" descr="报表底图"/>
        <xdr:cNvSpPr>
          <a:spLocks noChangeAspect="1" noChangeArrowheads="1"/>
        </xdr:cNvSpPr>
      </xdr:nvSpPr>
      <xdr:spPr>
        <a:xfrm>
          <a:off x="1428115" y="1496999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223</xdr:row>
      <xdr:rowOff>0</xdr:rowOff>
    </xdr:from>
    <xdr:to>
      <xdr:col>2</xdr:col>
      <xdr:colOff>274320</xdr:colOff>
      <xdr:row>224</xdr:row>
      <xdr:rowOff>49530</xdr:rowOff>
    </xdr:to>
    <xdr:sp>
      <xdr:nvSpPr>
        <xdr:cNvPr id="1885" name="AutoShape 38" descr="报表底图"/>
        <xdr:cNvSpPr>
          <a:spLocks noChangeAspect="1" noChangeArrowheads="1"/>
        </xdr:cNvSpPr>
      </xdr:nvSpPr>
      <xdr:spPr>
        <a:xfrm>
          <a:off x="1428115" y="1496999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223</xdr:row>
      <xdr:rowOff>0</xdr:rowOff>
    </xdr:from>
    <xdr:to>
      <xdr:col>2</xdr:col>
      <xdr:colOff>274320</xdr:colOff>
      <xdr:row>224</xdr:row>
      <xdr:rowOff>49530</xdr:rowOff>
    </xdr:to>
    <xdr:sp>
      <xdr:nvSpPr>
        <xdr:cNvPr id="1886" name="AutoShape 39" descr="报表底图"/>
        <xdr:cNvSpPr>
          <a:spLocks noChangeAspect="1" noChangeArrowheads="1"/>
        </xdr:cNvSpPr>
      </xdr:nvSpPr>
      <xdr:spPr>
        <a:xfrm>
          <a:off x="1428115" y="1496999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223</xdr:row>
      <xdr:rowOff>0</xdr:rowOff>
    </xdr:from>
    <xdr:to>
      <xdr:col>2</xdr:col>
      <xdr:colOff>274320</xdr:colOff>
      <xdr:row>224</xdr:row>
      <xdr:rowOff>49530</xdr:rowOff>
    </xdr:to>
    <xdr:sp>
      <xdr:nvSpPr>
        <xdr:cNvPr id="1887" name="AutoShape 40" descr="报表底图"/>
        <xdr:cNvSpPr>
          <a:spLocks noChangeAspect="1" noChangeArrowheads="1"/>
        </xdr:cNvSpPr>
      </xdr:nvSpPr>
      <xdr:spPr>
        <a:xfrm>
          <a:off x="1428115" y="1496999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223</xdr:row>
      <xdr:rowOff>0</xdr:rowOff>
    </xdr:from>
    <xdr:to>
      <xdr:col>2</xdr:col>
      <xdr:colOff>274320</xdr:colOff>
      <xdr:row>224</xdr:row>
      <xdr:rowOff>80010</xdr:rowOff>
    </xdr:to>
    <xdr:sp>
      <xdr:nvSpPr>
        <xdr:cNvPr id="1888" name="AutoShape 41" descr="报表底图"/>
        <xdr:cNvSpPr>
          <a:spLocks noChangeAspect="1" noChangeArrowheads="1"/>
        </xdr:cNvSpPr>
      </xdr:nvSpPr>
      <xdr:spPr>
        <a:xfrm>
          <a:off x="1428115" y="1496999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223</xdr:row>
      <xdr:rowOff>0</xdr:rowOff>
    </xdr:from>
    <xdr:to>
      <xdr:col>2</xdr:col>
      <xdr:colOff>274320</xdr:colOff>
      <xdr:row>224</xdr:row>
      <xdr:rowOff>80010</xdr:rowOff>
    </xdr:to>
    <xdr:sp>
      <xdr:nvSpPr>
        <xdr:cNvPr id="1889" name="AutoShape 42" descr="报表底图"/>
        <xdr:cNvSpPr>
          <a:spLocks noChangeAspect="1" noChangeArrowheads="1"/>
        </xdr:cNvSpPr>
      </xdr:nvSpPr>
      <xdr:spPr>
        <a:xfrm>
          <a:off x="1428115" y="1496999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223</xdr:row>
      <xdr:rowOff>0</xdr:rowOff>
    </xdr:from>
    <xdr:to>
      <xdr:col>2</xdr:col>
      <xdr:colOff>274320</xdr:colOff>
      <xdr:row>224</xdr:row>
      <xdr:rowOff>80010</xdr:rowOff>
    </xdr:to>
    <xdr:sp>
      <xdr:nvSpPr>
        <xdr:cNvPr id="1890" name="AutoShape 43" descr="报表底图"/>
        <xdr:cNvSpPr>
          <a:spLocks noChangeAspect="1" noChangeArrowheads="1"/>
        </xdr:cNvSpPr>
      </xdr:nvSpPr>
      <xdr:spPr>
        <a:xfrm>
          <a:off x="1428115" y="1496999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223</xdr:row>
      <xdr:rowOff>0</xdr:rowOff>
    </xdr:from>
    <xdr:to>
      <xdr:col>2</xdr:col>
      <xdr:colOff>274320</xdr:colOff>
      <xdr:row>224</xdr:row>
      <xdr:rowOff>80010</xdr:rowOff>
    </xdr:to>
    <xdr:sp>
      <xdr:nvSpPr>
        <xdr:cNvPr id="1891" name="AutoShape 44" descr="报表底图"/>
        <xdr:cNvSpPr>
          <a:spLocks noChangeAspect="1" noChangeArrowheads="1"/>
        </xdr:cNvSpPr>
      </xdr:nvSpPr>
      <xdr:spPr>
        <a:xfrm>
          <a:off x="1428115" y="1496999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223</xdr:row>
      <xdr:rowOff>0</xdr:rowOff>
    </xdr:from>
    <xdr:to>
      <xdr:col>2</xdr:col>
      <xdr:colOff>274320</xdr:colOff>
      <xdr:row>224</xdr:row>
      <xdr:rowOff>80010</xdr:rowOff>
    </xdr:to>
    <xdr:sp>
      <xdr:nvSpPr>
        <xdr:cNvPr id="1892" name="AutoShape 45" descr="报表底图"/>
        <xdr:cNvSpPr>
          <a:spLocks noChangeAspect="1" noChangeArrowheads="1"/>
        </xdr:cNvSpPr>
      </xdr:nvSpPr>
      <xdr:spPr>
        <a:xfrm>
          <a:off x="1428115" y="1496999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223</xdr:row>
      <xdr:rowOff>0</xdr:rowOff>
    </xdr:from>
    <xdr:to>
      <xdr:col>2</xdr:col>
      <xdr:colOff>274320</xdr:colOff>
      <xdr:row>224</xdr:row>
      <xdr:rowOff>80010</xdr:rowOff>
    </xdr:to>
    <xdr:sp>
      <xdr:nvSpPr>
        <xdr:cNvPr id="1893" name="AutoShape 46" descr="报表底图"/>
        <xdr:cNvSpPr>
          <a:spLocks noChangeAspect="1" noChangeArrowheads="1"/>
        </xdr:cNvSpPr>
      </xdr:nvSpPr>
      <xdr:spPr>
        <a:xfrm>
          <a:off x="1428115" y="1496999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223</xdr:row>
      <xdr:rowOff>0</xdr:rowOff>
    </xdr:from>
    <xdr:to>
      <xdr:col>2</xdr:col>
      <xdr:colOff>274320</xdr:colOff>
      <xdr:row>224</xdr:row>
      <xdr:rowOff>80010</xdr:rowOff>
    </xdr:to>
    <xdr:sp>
      <xdr:nvSpPr>
        <xdr:cNvPr id="1894" name="AutoShape 47" descr="报表底图"/>
        <xdr:cNvSpPr>
          <a:spLocks noChangeAspect="1" noChangeArrowheads="1"/>
        </xdr:cNvSpPr>
      </xdr:nvSpPr>
      <xdr:spPr>
        <a:xfrm>
          <a:off x="1428115" y="1496999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223</xdr:row>
      <xdr:rowOff>0</xdr:rowOff>
    </xdr:from>
    <xdr:to>
      <xdr:col>2</xdr:col>
      <xdr:colOff>274320</xdr:colOff>
      <xdr:row>224</xdr:row>
      <xdr:rowOff>49530</xdr:rowOff>
    </xdr:to>
    <xdr:sp>
      <xdr:nvSpPr>
        <xdr:cNvPr id="1895" name="AutoShape 48" descr="报表底图"/>
        <xdr:cNvSpPr>
          <a:spLocks noChangeAspect="1" noChangeArrowheads="1"/>
        </xdr:cNvSpPr>
      </xdr:nvSpPr>
      <xdr:spPr>
        <a:xfrm>
          <a:off x="1428115" y="1496999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223</xdr:row>
      <xdr:rowOff>0</xdr:rowOff>
    </xdr:from>
    <xdr:to>
      <xdr:col>2</xdr:col>
      <xdr:colOff>274320</xdr:colOff>
      <xdr:row>224</xdr:row>
      <xdr:rowOff>49530</xdr:rowOff>
    </xdr:to>
    <xdr:sp>
      <xdr:nvSpPr>
        <xdr:cNvPr id="1896" name="AutoShape 49" descr="报表底图"/>
        <xdr:cNvSpPr>
          <a:spLocks noChangeAspect="1" noChangeArrowheads="1"/>
        </xdr:cNvSpPr>
      </xdr:nvSpPr>
      <xdr:spPr>
        <a:xfrm>
          <a:off x="1428115" y="1496999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223</xdr:row>
      <xdr:rowOff>0</xdr:rowOff>
    </xdr:from>
    <xdr:to>
      <xdr:col>2</xdr:col>
      <xdr:colOff>274320</xdr:colOff>
      <xdr:row>224</xdr:row>
      <xdr:rowOff>49530</xdr:rowOff>
    </xdr:to>
    <xdr:sp>
      <xdr:nvSpPr>
        <xdr:cNvPr id="1897" name="AutoShape 50" descr="报表底图"/>
        <xdr:cNvSpPr>
          <a:spLocks noChangeAspect="1" noChangeArrowheads="1"/>
        </xdr:cNvSpPr>
      </xdr:nvSpPr>
      <xdr:spPr>
        <a:xfrm>
          <a:off x="1428115" y="1496999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223</xdr:row>
      <xdr:rowOff>0</xdr:rowOff>
    </xdr:from>
    <xdr:to>
      <xdr:col>2</xdr:col>
      <xdr:colOff>274320</xdr:colOff>
      <xdr:row>224</xdr:row>
      <xdr:rowOff>49530</xdr:rowOff>
    </xdr:to>
    <xdr:sp>
      <xdr:nvSpPr>
        <xdr:cNvPr id="1898" name="AutoShape 51" descr="报表底图"/>
        <xdr:cNvSpPr>
          <a:spLocks noChangeAspect="1" noChangeArrowheads="1"/>
        </xdr:cNvSpPr>
      </xdr:nvSpPr>
      <xdr:spPr>
        <a:xfrm>
          <a:off x="1428115" y="1496999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223</xdr:row>
      <xdr:rowOff>0</xdr:rowOff>
    </xdr:from>
    <xdr:to>
      <xdr:col>2</xdr:col>
      <xdr:colOff>274320</xdr:colOff>
      <xdr:row>224</xdr:row>
      <xdr:rowOff>49530</xdr:rowOff>
    </xdr:to>
    <xdr:sp>
      <xdr:nvSpPr>
        <xdr:cNvPr id="1899" name="AutoShape 52" descr="报表底图"/>
        <xdr:cNvSpPr>
          <a:spLocks noChangeAspect="1" noChangeArrowheads="1"/>
        </xdr:cNvSpPr>
      </xdr:nvSpPr>
      <xdr:spPr>
        <a:xfrm>
          <a:off x="1428115" y="1496999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223</xdr:row>
      <xdr:rowOff>0</xdr:rowOff>
    </xdr:from>
    <xdr:to>
      <xdr:col>2</xdr:col>
      <xdr:colOff>274320</xdr:colOff>
      <xdr:row>224</xdr:row>
      <xdr:rowOff>49530</xdr:rowOff>
    </xdr:to>
    <xdr:sp>
      <xdr:nvSpPr>
        <xdr:cNvPr id="1900" name="Image1" descr="报表底图"/>
        <xdr:cNvSpPr>
          <a:spLocks noChangeAspect="1" noChangeArrowheads="1"/>
        </xdr:cNvSpPr>
      </xdr:nvSpPr>
      <xdr:spPr>
        <a:xfrm>
          <a:off x="1428115" y="1496999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223</xdr:row>
      <xdr:rowOff>0</xdr:rowOff>
    </xdr:from>
    <xdr:to>
      <xdr:col>2</xdr:col>
      <xdr:colOff>274320</xdr:colOff>
      <xdr:row>224</xdr:row>
      <xdr:rowOff>80010</xdr:rowOff>
    </xdr:to>
    <xdr:sp>
      <xdr:nvSpPr>
        <xdr:cNvPr id="1901" name="Image1" descr="报表底图"/>
        <xdr:cNvSpPr>
          <a:spLocks noChangeAspect="1" noChangeArrowheads="1"/>
        </xdr:cNvSpPr>
      </xdr:nvSpPr>
      <xdr:spPr>
        <a:xfrm>
          <a:off x="1428115" y="1496999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223</xdr:row>
      <xdr:rowOff>0</xdr:rowOff>
    </xdr:from>
    <xdr:to>
      <xdr:col>2</xdr:col>
      <xdr:colOff>274320</xdr:colOff>
      <xdr:row>224</xdr:row>
      <xdr:rowOff>80010</xdr:rowOff>
    </xdr:to>
    <xdr:sp>
      <xdr:nvSpPr>
        <xdr:cNvPr id="1902" name="Image1" descr="报表底图"/>
        <xdr:cNvSpPr>
          <a:spLocks noChangeAspect="1" noChangeArrowheads="1"/>
        </xdr:cNvSpPr>
      </xdr:nvSpPr>
      <xdr:spPr>
        <a:xfrm>
          <a:off x="1428115" y="1496999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223</xdr:row>
      <xdr:rowOff>0</xdr:rowOff>
    </xdr:from>
    <xdr:to>
      <xdr:col>2</xdr:col>
      <xdr:colOff>274320</xdr:colOff>
      <xdr:row>224</xdr:row>
      <xdr:rowOff>80010</xdr:rowOff>
    </xdr:to>
    <xdr:sp>
      <xdr:nvSpPr>
        <xdr:cNvPr id="1903" name="Image1" descr="报表底图"/>
        <xdr:cNvSpPr>
          <a:spLocks noChangeAspect="1" noChangeArrowheads="1"/>
        </xdr:cNvSpPr>
      </xdr:nvSpPr>
      <xdr:spPr>
        <a:xfrm>
          <a:off x="1428115" y="1496999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223</xdr:row>
      <xdr:rowOff>0</xdr:rowOff>
    </xdr:from>
    <xdr:to>
      <xdr:col>2</xdr:col>
      <xdr:colOff>274320</xdr:colOff>
      <xdr:row>224</xdr:row>
      <xdr:rowOff>80010</xdr:rowOff>
    </xdr:to>
    <xdr:sp>
      <xdr:nvSpPr>
        <xdr:cNvPr id="1904" name="Image1" descr="报表底图"/>
        <xdr:cNvSpPr>
          <a:spLocks noChangeAspect="1" noChangeArrowheads="1"/>
        </xdr:cNvSpPr>
      </xdr:nvSpPr>
      <xdr:spPr>
        <a:xfrm>
          <a:off x="1428115" y="1496999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223</xdr:row>
      <xdr:rowOff>0</xdr:rowOff>
    </xdr:from>
    <xdr:to>
      <xdr:col>2</xdr:col>
      <xdr:colOff>274320</xdr:colOff>
      <xdr:row>224</xdr:row>
      <xdr:rowOff>80010</xdr:rowOff>
    </xdr:to>
    <xdr:sp>
      <xdr:nvSpPr>
        <xdr:cNvPr id="1905" name="Image1" descr="报表底图"/>
        <xdr:cNvSpPr>
          <a:spLocks noChangeAspect="1" noChangeArrowheads="1"/>
        </xdr:cNvSpPr>
      </xdr:nvSpPr>
      <xdr:spPr>
        <a:xfrm>
          <a:off x="1428115" y="1496999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223</xdr:row>
      <xdr:rowOff>0</xdr:rowOff>
    </xdr:from>
    <xdr:to>
      <xdr:col>2</xdr:col>
      <xdr:colOff>274320</xdr:colOff>
      <xdr:row>224</xdr:row>
      <xdr:rowOff>80010</xdr:rowOff>
    </xdr:to>
    <xdr:sp>
      <xdr:nvSpPr>
        <xdr:cNvPr id="1906" name="Image1" descr="报表底图"/>
        <xdr:cNvSpPr>
          <a:spLocks noChangeAspect="1" noChangeArrowheads="1"/>
        </xdr:cNvSpPr>
      </xdr:nvSpPr>
      <xdr:spPr>
        <a:xfrm>
          <a:off x="1428115" y="1496999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223</xdr:row>
      <xdr:rowOff>0</xdr:rowOff>
    </xdr:from>
    <xdr:to>
      <xdr:col>2</xdr:col>
      <xdr:colOff>274320</xdr:colOff>
      <xdr:row>224</xdr:row>
      <xdr:rowOff>80010</xdr:rowOff>
    </xdr:to>
    <xdr:sp>
      <xdr:nvSpPr>
        <xdr:cNvPr id="1907" name="Image1" descr="报表底图"/>
        <xdr:cNvSpPr>
          <a:spLocks noChangeAspect="1" noChangeArrowheads="1"/>
        </xdr:cNvSpPr>
      </xdr:nvSpPr>
      <xdr:spPr>
        <a:xfrm>
          <a:off x="1428115" y="1496999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223</xdr:row>
      <xdr:rowOff>0</xdr:rowOff>
    </xdr:from>
    <xdr:to>
      <xdr:col>2</xdr:col>
      <xdr:colOff>274320</xdr:colOff>
      <xdr:row>224</xdr:row>
      <xdr:rowOff>49530</xdr:rowOff>
    </xdr:to>
    <xdr:sp>
      <xdr:nvSpPr>
        <xdr:cNvPr id="1908" name="Image1" descr="报表底图"/>
        <xdr:cNvSpPr>
          <a:spLocks noChangeAspect="1" noChangeArrowheads="1"/>
        </xdr:cNvSpPr>
      </xdr:nvSpPr>
      <xdr:spPr>
        <a:xfrm>
          <a:off x="1428115" y="1496999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223</xdr:row>
      <xdr:rowOff>0</xdr:rowOff>
    </xdr:from>
    <xdr:to>
      <xdr:col>2</xdr:col>
      <xdr:colOff>274320</xdr:colOff>
      <xdr:row>224</xdr:row>
      <xdr:rowOff>49530</xdr:rowOff>
    </xdr:to>
    <xdr:sp>
      <xdr:nvSpPr>
        <xdr:cNvPr id="1909" name="Image1" descr="报表底图"/>
        <xdr:cNvSpPr>
          <a:spLocks noChangeAspect="1" noChangeArrowheads="1"/>
        </xdr:cNvSpPr>
      </xdr:nvSpPr>
      <xdr:spPr>
        <a:xfrm>
          <a:off x="1428115" y="1496999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223</xdr:row>
      <xdr:rowOff>0</xdr:rowOff>
    </xdr:from>
    <xdr:to>
      <xdr:col>2</xdr:col>
      <xdr:colOff>274320</xdr:colOff>
      <xdr:row>224</xdr:row>
      <xdr:rowOff>49530</xdr:rowOff>
    </xdr:to>
    <xdr:sp>
      <xdr:nvSpPr>
        <xdr:cNvPr id="1910" name="Image1" descr="报表底图"/>
        <xdr:cNvSpPr>
          <a:spLocks noChangeAspect="1" noChangeArrowheads="1"/>
        </xdr:cNvSpPr>
      </xdr:nvSpPr>
      <xdr:spPr>
        <a:xfrm>
          <a:off x="1428115" y="1496999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223</xdr:row>
      <xdr:rowOff>0</xdr:rowOff>
    </xdr:from>
    <xdr:to>
      <xdr:col>2</xdr:col>
      <xdr:colOff>274320</xdr:colOff>
      <xdr:row>224</xdr:row>
      <xdr:rowOff>49530</xdr:rowOff>
    </xdr:to>
    <xdr:sp>
      <xdr:nvSpPr>
        <xdr:cNvPr id="1911" name="Image1" descr="报表底图"/>
        <xdr:cNvSpPr>
          <a:spLocks noChangeAspect="1" noChangeArrowheads="1"/>
        </xdr:cNvSpPr>
      </xdr:nvSpPr>
      <xdr:spPr>
        <a:xfrm>
          <a:off x="1428115" y="1496999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223</xdr:row>
      <xdr:rowOff>0</xdr:rowOff>
    </xdr:from>
    <xdr:to>
      <xdr:col>2</xdr:col>
      <xdr:colOff>274320</xdr:colOff>
      <xdr:row>224</xdr:row>
      <xdr:rowOff>49530</xdr:rowOff>
    </xdr:to>
    <xdr:sp>
      <xdr:nvSpPr>
        <xdr:cNvPr id="1912" name="Image1" descr="报表底图"/>
        <xdr:cNvSpPr>
          <a:spLocks noChangeAspect="1" noChangeArrowheads="1"/>
        </xdr:cNvSpPr>
      </xdr:nvSpPr>
      <xdr:spPr>
        <a:xfrm>
          <a:off x="1428115" y="1496999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223</xdr:row>
      <xdr:rowOff>0</xdr:rowOff>
    </xdr:from>
    <xdr:to>
      <xdr:col>2</xdr:col>
      <xdr:colOff>274320</xdr:colOff>
      <xdr:row>224</xdr:row>
      <xdr:rowOff>49530</xdr:rowOff>
    </xdr:to>
    <xdr:sp>
      <xdr:nvSpPr>
        <xdr:cNvPr id="1913" name="Image1" descr="报表底图"/>
        <xdr:cNvSpPr>
          <a:spLocks noChangeAspect="1" noChangeArrowheads="1"/>
        </xdr:cNvSpPr>
      </xdr:nvSpPr>
      <xdr:spPr>
        <a:xfrm>
          <a:off x="1428115" y="1496999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223</xdr:row>
      <xdr:rowOff>0</xdr:rowOff>
    </xdr:from>
    <xdr:to>
      <xdr:col>2</xdr:col>
      <xdr:colOff>274320</xdr:colOff>
      <xdr:row>224</xdr:row>
      <xdr:rowOff>80010</xdr:rowOff>
    </xdr:to>
    <xdr:sp>
      <xdr:nvSpPr>
        <xdr:cNvPr id="1914" name="Image1" descr="报表底图"/>
        <xdr:cNvSpPr>
          <a:spLocks noChangeAspect="1" noChangeArrowheads="1"/>
        </xdr:cNvSpPr>
      </xdr:nvSpPr>
      <xdr:spPr>
        <a:xfrm>
          <a:off x="1428115" y="1496999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223</xdr:row>
      <xdr:rowOff>0</xdr:rowOff>
    </xdr:from>
    <xdr:to>
      <xdr:col>2</xdr:col>
      <xdr:colOff>274320</xdr:colOff>
      <xdr:row>224</xdr:row>
      <xdr:rowOff>80010</xdr:rowOff>
    </xdr:to>
    <xdr:sp>
      <xdr:nvSpPr>
        <xdr:cNvPr id="1915" name="Image1" descr="报表底图"/>
        <xdr:cNvSpPr>
          <a:spLocks noChangeAspect="1" noChangeArrowheads="1"/>
        </xdr:cNvSpPr>
      </xdr:nvSpPr>
      <xdr:spPr>
        <a:xfrm>
          <a:off x="1428115" y="1496999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223</xdr:row>
      <xdr:rowOff>0</xdr:rowOff>
    </xdr:from>
    <xdr:to>
      <xdr:col>2</xdr:col>
      <xdr:colOff>274320</xdr:colOff>
      <xdr:row>224</xdr:row>
      <xdr:rowOff>80010</xdr:rowOff>
    </xdr:to>
    <xdr:sp>
      <xdr:nvSpPr>
        <xdr:cNvPr id="1916" name="Image1" descr="报表底图"/>
        <xdr:cNvSpPr>
          <a:spLocks noChangeAspect="1" noChangeArrowheads="1"/>
        </xdr:cNvSpPr>
      </xdr:nvSpPr>
      <xdr:spPr>
        <a:xfrm>
          <a:off x="1428115" y="1496999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223</xdr:row>
      <xdr:rowOff>0</xdr:rowOff>
    </xdr:from>
    <xdr:to>
      <xdr:col>2</xdr:col>
      <xdr:colOff>274320</xdr:colOff>
      <xdr:row>224</xdr:row>
      <xdr:rowOff>80010</xdr:rowOff>
    </xdr:to>
    <xdr:sp>
      <xdr:nvSpPr>
        <xdr:cNvPr id="1917" name="Image1" descr="报表底图"/>
        <xdr:cNvSpPr>
          <a:spLocks noChangeAspect="1" noChangeArrowheads="1"/>
        </xdr:cNvSpPr>
      </xdr:nvSpPr>
      <xdr:spPr>
        <a:xfrm>
          <a:off x="1428115" y="1496999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223</xdr:row>
      <xdr:rowOff>0</xdr:rowOff>
    </xdr:from>
    <xdr:to>
      <xdr:col>2</xdr:col>
      <xdr:colOff>274320</xdr:colOff>
      <xdr:row>224</xdr:row>
      <xdr:rowOff>80010</xdr:rowOff>
    </xdr:to>
    <xdr:sp>
      <xdr:nvSpPr>
        <xdr:cNvPr id="1918" name="Image1" descr="报表底图"/>
        <xdr:cNvSpPr>
          <a:spLocks noChangeAspect="1" noChangeArrowheads="1"/>
        </xdr:cNvSpPr>
      </xdr:nvSpPr>
      <xdr:spPr>
        <a:xfrm>
          <a:off x="1428115" y="1496999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223</xdr:row>
      <xdr:rowOff>0</xdr:rowOff>
    </xdr:from>
    <xdr:to>
      <xdr:col>2</xdr:col>
      <xdr:colOff>274320</xdr:colOff>
      <xdr:row>224</xdr:row>
      <xdr:rowOff>80010</xdr:rowOff>
    </xdr:to>
    <xdr:sp>
      <xdr:nvSpPr>
        <xdr:cNvPr id="1919" name="Image1" descr="报表底图"/>
        <xdr:cNvSpPr>
          <a:spLocks noChangeAspect="1" noChangeArrowheads="1"/>
        </xdr:cNvSpPr>
      </xdr:nvSpPr>
      <xdr:spPr>
        <a:xfrm>
          <a:off x="1428115" y="1496999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223</xdr:row>
      <xdr:rowOff>0</xdr:rowOff>
    </xdr:from>
    <xdr:to>
      <xdr:col>2</xdr:col>
      <xdr:colOff>274320</xdr:colOff>
      <xdr:row>224</xdr:row>
      <xdr:rowOff>80010</xdr:rowOff>
    </xdr:to>
    <xdr:sp>
      <xdr:nvSpPr>
        <xdr:cNvPr id="1920" name="Image1" descr="报表底图"/>
        <xdr:cNvSpPr>
          <a:spLocks noChangeAspect="1" noChangeArrowheads="1"/>
        </xdr:cNvSpPr>
      </xdr:nvSpPr>
      <xdr:spPr>
        <a:xfrm>
          <a:off x="1428115" y="1496999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223</xdr:row>
      <xdr:rowOff>0</xdr:rowOff>
    </xdr:from>
    <xdr:to>
      <xdr:col>2</xdr:col>
      <xdr:colOff>274320</xdr:colOff>
      <xdr:row>224</xdr:row>
      <xdr:rowOff>49530</xdr:rowOff>
    </xdr:to>
    <xdr:sp>
      <xdr:nvSpPr>
        <xdr:cNvPr id="1921" name="Image1" descr="报表底图"/>
        <xdr:cNvSpPr>
          <a:spLocks noChangeAspect="1" noChangeArrowheads="1"/>
        </xdr:cNvSpPr>
      </xdr:nvSpPr>
      <xdr:spPr>
        <a:xfrm>
          <a:off x="1428115" y="1496999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223</xdr:row>
      <xdr:rowOff>0</xdr:rowOff>
    </xdr:from>
    <xdr:to>
      <xdr:col>2</xdr:col>
      <xdr:colOff>274320</xdr:colOff>
      <xdr:row>224</xdr:row>
      <xdr:rowOff>49530</xdr:rowOff>
    </xdr:to>
    <xdr:sp>
      <xdr:nvSpPr>
        <xdr:cNvPr id="1922" name="Image1" descr="报表底图"/>
        <xdr:cNvSpPr>
          <a:spLocks noChangeAspect="1" noChangeArrowheads="1"/>
        </xdr:cNvSpPr>
      </xdr:nvSpPr>
      <xdr:spPr>
        <a:xfrm>
          <a:off x="1428115" y="1496999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223</xdr:row>
      <xdr:rowOff>0</xdr:rowOff>
    </xdr:from>
    <xdr:to>
      <xdr:col>2</xdr:col>
      <xdr:colOff>274320</xdr:colOff>
      <xdr:row>224</xdr:row>
      <xdr:rowOff>49530</xdr:rowOff>
    </xdr:to>
    <xdr:sp>
      <xdr:nvSpPr>
        <xdr:cNvPr id="1923" name="Image1" descr="报表底图"/>
        <xdr:cNvSpPr>
          <a:spLocks noChangeAspect="1" noChangeArrowheads="1"/>
        </xdr:cNvSpPr>
      </xdr:nvSpPr>
      <xdr:spPr>
        <a:xfrm>
          <a:off x="1428115" y="1496999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223</xdr:row>
      <xdr:rowOff>0</xdr:rowOff>
    </xdr:from>
    <xdr:to>
      <xdr:col>2</xdr:col>
      <xdr:colOff>274320</xdr:colOff>
      <xdr:row>224</xdr:row>
      <xdr:rowOff>49530</xdr:rowOff>
    </xdr:to>
    <xdr:sp>
      <xdr:nvSpPr>
        <xdr:cNvPr id="1924" name="Image1" descr="报表底图"/>
        <xdr:cNvSpPr>
          <a:spLocks noChangeAspect="1" noChangeArrowheads="1"/>
        </xdr:cNvSpPr>
      </xdr:nvSpPr>
      <xdr:spPr>
        <a:xfrm>
          <a:off x="1428115" y="1496999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223</xdr:row>
      <xdr:rowOff>0</xdr:rowOff>
    </xdr:from>
    <xdr:to>
      <xdr:col>2</xdr:col>
      <xdr:colOff>274320</xdr:colOff>
      <xdr:row>224</xdr:row>
      <xdr:rowOff>49530</xdr:rowOff>
    </xdr:to>
    <xdr:sp>
      <xdr:nvSpPr>
        <xdr:cNvPr id="1925" name="Image1" descr="报表底图"/>
        <xdr:cNvSpPr>
          <a:spLocks noChangeAspect="1" noChangeArrowheads="1"/>
        </xdr:cNvSpPr>
      </xdr:nvSpPr>
      <xdr:spPr>
        <a:xfrm>
          <a:off x="1428115" y="1496999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223</xdr:row>
      <xdr:rowOff>0</xdr:rowOff>
    </xdr:from>
    <xdr:to>
      <xdr:col>2</xdr:col>
      <xdr:colOff>274320</xdr:colOff>
      <xdr:row>224</xdr:row>
      <xdr:rowOff>49530</xdr:rowOff>
    </xdr:to>
    <xdr:sp>
      <xdr:nvSpPr>
        <xdr:cNvPr id="1926" name="AutoShape 27" descr="报表底图"/>
        <xdr:cNvSpPr>
          <a:spLocks noChangeAspect="1" noChangeArrowheads="1"/>
        </xdr:cNvSpPr>
      </xdr:nvSpPr>
      <xdr:spPr>
        <a:xfrm>
          <a:off x="1428115" y="1496999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223</xdr:row>
      <xdr:rowOff>0</xdr:rowOff>
    </xdr:from>
    <xdr:to>
      <xdr:col>2</xdr:col>
      <xdr:colOff>274320</xdr:colOff>
      <xdr:row>224</xdr:row>
      <xdr:rowOff>80010</xdr:rowOff>
    </xdr:to>
    <xdr:sp>
      <xdr:nvSpPr>
        <xdr:cNvPr id="1927" name="AutoShape 28" descr="报表底图"/>
        <xdr:cNvSpPr>
          <a:spLocks noChangeAspect="1" noChangeArrowheads="1"/>
        </xdr:cNvSpPr>
      </xdr:nvSpPr>
      <xdr:spPr>
        <a:xfrm>
          <a:off x="1428115" y="1496999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223</xdr:row>
      <xdr:rowOff>0</xdr:rowOff>
    </xdr:from>
    <xdr:to>
      <xdr:col>2</xdr:col>
      <xdr:colOff>274320</xdr:colOff>
      <xdr:row>224</xdr:row>
      <xdr:rowOff>80010</xdr:rowOff>
    </xdr:to>
    <xdr:sp>
      <xdr:nvSpPr>
        <xdr:cNvPr id="1928" name="AutoShape 29" descr="报表底图"/>
        <xdr:cNvSpPr>
          <a:spLocks noChangeAspect="1" noChangeArrowheads="1"/>
        </xdr:cNvSpPr>
      </xdr:nvSpPr>
      <xdr:spPr>
        <a:xfrm>
          <a:off x="1428115" y="1496999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223</xdr:row>
      <xdr:rowOff>0</xdr:rowOff>
    </xdr:from>
    <xdr:to>
      <xdr:col>2</xdr:col>
      <xdr:colOff>274320</xdr:colOff>
      <xdr:row>224</xdr:row>
      <xdr:rowOff>80010</xdr:rowOff>
    </xdr:to>
    <xdr:sp>
      <xdr:nvSpPr>
        <xdr:cNvPr id="1929" name="AutoShape 30" descr="报表底图"/>
        <xdr:cNvSpPr>
          <a:spLocks noChangeAspect="1" noChangeArrowheads="1"/>
        </xdr:cNvSpPr>
      </xdr:nvSpPr>
      <xdr:spPr>
        <a:xfrm>
          <a:off x="1428115" y="1496999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223</xdr:row>
      <xdr:rowOff>0</xdr:rowOff>
    </xdr:from>
    <xdr:to>
      <xdr:col>2</xdr:col>
      <xdr:colOff>274320</xdr:colOff>
      <xdr:row>224</xdr:row>
      <xdr:rowOff>80010</xdr:rowOff>
    </xdr:to>
    <xdr:sp>
      <xdr:nvSpPr>
        <xdr:cNvPr id="1930" name="AutoShape 31" descr="报表底图"/>
        <xdr:cNvSpPr>
          <a:spLocks noChangeAspect="1" noChangeArrowheads="1"/>
        </xdr:cNvSpPr>
      </xdr:nvSpPr>
      <xdr:spPr>
        <a:xfrm>
          <a:off x="1428115" y="1496999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223</xdr:row>
      <xdr:rowOff>0</xdr:rowOff>
    </xdr:from>
    <xdr:to>
      <xdr:col>2</xdr:col>
      <xdr:colOff>274320</xdr:colOff>
      <xdr:row>224</xdr:row>
      <xdr:rowOff>80010</xdr:rowOff>
    </xdr:to>
    <xdr:sp>
      <xdr:nvSpPr>
        <xdr:cNvPr id="1931" name="AutoShape 32" descr="报表底图"/>
        <xdr:cNvSpPr>
          <a:spLocks noChangeAspect="1" noChangeArrowheads="1"/>
        </xdr:cNvSpPr>
      </xdr:nvSpPr>
      <xdr:spPr>
        <a:xfrm>
          <a:off x="1428115" y="1496999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223</xdr:row>
      <xdr:rowOff>0</xdr:rowOff>
    </xdr:from>
    <xdr:to>
      <xdr:col>2</xdr:col>
      <xdr:colOff>274320</xdr:colOff>
      <xdr:row>224</xdr:row>
      <xdr:rowOff>80010</xdr:rowOff>
    </xdr:to>
    <xdr:sp>
      <xdr:nvSpPr>
        <xdr:cNvPr id="1932" name="AutoShape 33" descr="报表底图"/>
        <xdr:cNvSpPr>
          <a:spLocks noChangeAspect="1" noChangeArrowheads="1"/>
        </xdr:cNvSpPr>
      </xdr:nvSpPr>
      <xdr:spPr>
        <a:xfrm>
          <a:off x="1428115" y="1496999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223</xdr:row>
      <xdr:rowOff>0</xdr:rowOff>
    </xdr:from>
    <xdr:to>
      <xdr:col>2</xdr:col>
      <xdr:colOff>274320</xdr:colOff>
      <xdr:row>224</xdr:row>
      <xdr:rowOff>80010</xdr:rowOff>
    </xdr:to>
    <xdr:sp>
      <xdr:nvSpPr>
        <xdr:cNvPr id="1933" name="AutoShape 34" descr="报表底图"/>
        <xdr:cNvSpPr>
          <a:spLocks noChangeAspect="1" noChangeArrowheads="1"/>
        </xdr:cNvSpPr>
      </xdr:nvSpPr>
      <xdr:spPr>
        <a:xfrm>
          <a:off x="1428115" y="1496999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223</xdr:row>
      <xdr:rowOff>0</xdr:rowOff>
    </xdr:from>
    <xdr:to>
      <xdr:col>2</xdr:col>
      <xdr:colOff>274320</xdr:colOff>
      <xdr:row>224</xdr:row>
      <xdr:rowOff>49530</xdr:rowOff>
    </xdr:to>
    <xdr:sp>
      <xdr:nvSpPr>
        <xdr:cNvPr id="1934" name="AutoShape 35" descr="报表底图"/>
        <xdr:cNvSpPr>
          <a:spLocks noChangeAspect="1" noChangeArrowheads="1"/>
        </xdr:cNvSpPr>
      </xdr:nvSpPr>
      <xdr:spPr>
        <a:xfrm>
          <a:off x="1428115" y="1496999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223</xdr:row>
      <xdr:rowOff>0</xdr:rowOff>
    </xdr:from>
    <xdr:to>
      <xdr:col>2</xdr:col>
      <xdr:colOff>274320</xdr:colOff>
      <xdr:row>224</xdr:row>
      <xdr:rowOff>49530</xdr:rowOff>
    </xdr:to>
    <xdr:sp>
      <xdr:nvSpPr>
        <xdr:cNvPr id="1935" name="AutoShape 36" descr="报表底图"/>
        <xdr:cNvSpPr>
          <a:spLocks noChangeAspect="1" noChangeArrowheads="1"/>
        </xdr:cNvSpPr>
      </xdr:nvSpPr>
      <xdr:spPr>
        <a:xfrm>
          <a:off x="1428115" y="1496999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223</xdr:row>
      <xdr:rowOff>0</xdr:rowOff>
    </xdr:from>
    <xdr:to>
      <xdr:col>2</xdr:col>
      <xdr:colOff>274320</xdr:colOff>
      <xdr:row>224</xdr:row>
      <xdr:rowOff>49530</xdr:rowOff>
    </xdr:to>
    <xdr:sp>
      <xdr:nvSpPr>
        <xdr:cNvPr id="1936" name="AutoShape 37" descr="报表底图"/>
        <xdr:cNvSpPr>
          <a:spLocks noChangeAspect="1" noChangeArrowheads="1"/>
        </xdr:cNvSpPr>
      </xdr:nvSpPr>
      <xdr:spPr>
        <a:xfrm>
          <a:off x="1428115" y="1496999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223</xdr:row>
      <xdr:rowOff>0</xdr:rowOff>
    </xdr:from>
    <xdr:to>
      <xdr:col>2</xdr:col>
      <xdr:colOff>274320</xdr:colOff>
      <xdr:row>224</xdr:row>
      <xdr:rowOff>49530</xdr:rowOff>
    </xdr:to>
    <xdr:sp>
      <xdr:nvSpPr>
        <xdr:cNvPr id="1937" name="AutoShape 38" descr="报表底图"/>
        <xdr:cNvSpPr>
          <a:spLocks noChangeAspect="1" noChangeArrowheads="1"/>
        </xdr:cNvSpPr>
      </xdr:nvSpPr>
      <xdr:spPr>
        <a:xfrm>
          <a:off x="1428115" y="1496999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223</xdr:row>
      <xdr:rowOff>0</xdr:rowOff>
    </xdr:from>
    <xdr:to>
      <xdr:col>2</xdr:col>
      <xdr:colOff>274320</xdr:colOff>
      <xdr:row>224</xdr:row>
      <xdr:rowOff>49530</xdr:rowOff>
    </xdr:to>
    <xdr:sp>
      <xdr:nvSpPr>
        <xdr:cNvPr id="1938" name="AutoShape 39" descr="报表底图"/>
        <xdr:cNvSpPr>
          <a:spLocks noChangeAspect="1" noChangeArrowheads="1"/>
        </xdr:cNvSpPr>
      </xdr:nvSpPr>
      <xdr:spPr>
        <a:xfrm>
          <a:off x="1428115" y="1496999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223</xdr:row>
      <xdr:rowOff>0</xdr:rowOff>
    </xdr:from>
    <xdr:to>
      <xdr:col>2</xdr:col>
      <xdr:colOff>274320</xdr:colOff>
      <xdr:row>224</xdr:row>
      <xdr:rowOff>49530</xdr:rowOff>
    </xdr:to>
    <xdr:sp>
      <xdr:nvSpPr>
        <xdr:cNvPr id="1939" name="AutoShape 40" descr="报表底图"/>
        <xdr:cNvSpPr>
          <a:spLocks noChangeAspect="1" noChangeArrowheads="1"/>
        </xdr:cNvSpPr>
      </xdr:nvSpPr>
      <xdr:spPr>
        <a:xfrm>
          <a:off x="1428115" y="1496999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223</xdr:row>
      <xdr:rowOff>0</xdr:rowOff>
    </xdr:from>
    <xdr:to>
      <xdr:col>2</xdr:col>
      <xdr:colOff>274320</xdr:colOff>
      <xdr:row>224</xdr:row>
      <xdr:rowOff>80010</xdr:rowOff>
    </xdr:to>
    <xdr:sp>
      <xdr:nvSpPr>
        <xdr:cNvPr id="1940" name="AutoShape 41" descr="报表底图"/>
        <xdr:cNvSpPr>
          <a:spLocks noChangeAspect="1" noChangeArrowheads="1"/>
        </xdr:cNvSpPr>
      </xdr:nvSpPr>
      <xdr:spPr>
        <a:xfrm>
          <a:off x="1428115" y="1496999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223</xdr:row>
      <xdr:rowOff>0</xdr:rowOff>
    </xdr:from>
    <xdr:to>
      <xdr:col>2</xdr:col>
      <xdr:colOff>274320</xdr:colOff>
      <xdr:row>224</xdr:row>
      <xdr:rowOff>80010</xdr:rowOff>
    </xdr:to>
    <xdr:sp>
      <xdr:nvSpPr>
        <xdr:cNvPr id="1941" name="AutoShape 42" descr="报表底图"/>
        <xdr:cNvSpPr>
          <a:spLocks noChangeAspect="1" noChangeArrowheads="1"/>
        </xdr:cNvSpPr>
      </xdr:nvSpPr>
      <xdr:spPr>
        <a:xfrm>
          <a:off x="1428115" y="1496999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223</xdr:row>
      <xdr:rowOff>0</xdr:rowOff>
    </xdr:from>
    <xdr:to>
      <xdr:col>2</xdr:col>
      <xdr:colOff>274320</xdr:colOff>
      <xdr:row>224</xdr:row>
      <xdr:rowOff>80010</xdr:rowOff>
    </xdr:to>
    <xdr:sp>
      <xdr:nvSpPr>
        <xdr:cNvPr id="1942" name="AutoShape 43" descr="报表底图"/>
        <xdr:cNvSpPr>
          <a:spLocks noChangeAspect="1" noChangeArrowheads="1"/>
        </xdr:cNvSpPr>
      </xdr:nvSpPr>
      <xdr:spPr>
        <a:xfrm>
          <a:off x="1428115" y="1496999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223</xdr:row>
      <xdr:rowOff>0</xdr:rowOff>
    </xdr:from>
    <xdr:to>
      <xdr:col>2</xdr:col>
      <xdr:colOff>274320</xdr:colOff>
      <xdr:row>224</xdr:row>
      <xdr:rowOff>80010</xdr:rowOff>
    </xdr:to>
    <xdr:sp>
      <xdr:nvSpPr>
        <xdr:cNvPr id="1943" name="AutoShape 44" descr="报表底图"/>
        <xdr:cNvSpPr>
          <a:spLocks noChangeAspect="1" noChangeArrowheads="1"/>
        </xdr:cNvSpPr>
      </xdr:nvSpPr>
      <xdr:spPr>
        <a:xfrm>
          <a:off x="1428115" y="1496999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223</xdr:row>
      <xdr:rowOff>0</xdr:rowOff>
    </xdr:from>
    <xdr:to>
      <xdr:col>2</xdr:col>
      <xdr:colOff>274320</xdr:colOff>
      <xdr:row>224</xdr:row>
      <xdr:rowOff>80010</xdr:rowOff>
    </xdr:to>
    <xdr:sp>
      <xdr:nvSpPr>
        <xdr:cNvPr id="1944" name="AutoShape 45" descr="报表底图"/>
        <xdr:cNvSpPr>
          <a:spLocks noChangeAspect="1" noChangeArrowheads="1"/>
        </xdr:cNvSpPr>
      </xdr:nvSpPr>
      <xdr:spPr>
        <a:xfrm>
          <a:off x="1428115" y="1496999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223</xdr:row>
      <xdr:rowOff>0</xdr:rowOff>
    </xdr:from>
    <xdr:to>
      <xdr:col>2</xdr:col>
      <xdr:colOff>274320</xdr:colOff>
      <xdr:row>224</xdr:row>
      <xdr:rowOff>80010</xdr:rowOff>
    </xdr:to>
    <xdr:sp>
      <xdr:nvSpPr>
        <xdr:cNvPr id="1945" name="AutoShape 46" descr="报表底图"/>
        <xdr:cNvSpPr>
          <a:spLocks noChangeAspect="1" noChangeArrowheads="1"/>
        </xdr:cNvSpPr>
      </xdr:nvSpPr>
      <xdr:spPr>
        <a:xfrm>
          <a:off x="1428115" y="1496999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223</xdr:row>
      <xdr:rowOff>0</xdr:rowOff>
    </xdr:from>
    <xdr:to>
      <xdr:col>2</xdr:col>
      <xdr:colOff>274320</xdr:colOff>
      <xdr:row>224</xdr:row>
      <xdr:rowOff>80010</xdr:rowOff>
    </xdr:to>
    <xdr:sp>
      <xdr:nvSpPr>
        <xdr:cNvPr id="1946" name="AutoShape 47" descr="报表底图"/>
        <xdr:cNvSpPr>
          <a:spLocks noChangeAspect="1" noChangeArrowheads="1"/>
        </xdr:cNvSpPr>
      </xdr:nvSpPr>
      <xdr:spPr>
        <a:xfrm>
          <a:off x="1428115" y="1496999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223</xdr:row>
      <xdr:rowOff>0</xdr:rowOff>
    </xdr:from>
    <xdr:to>
      <xdr:col>2</xdr:col>
      <xdr:colOff>274320</xdr:colOff>
      <xdr:row>224</xdr:row>
      <xdr:rowOff>49530</xdr:rowOff>
    </xdr:to>
    <xdr:sp>
      <xdr:nvSpPr>
        <xdr:cNvPr id="1947" name="AutoShape 48" descr="报表底图"/>
        <xdr:cNvSpPr>
          <a:spLocks noChangeAspect="1" noChangeArrowheads="1"/>
        </xdr:cNvSpPr>
      </xdr:nvSpPr>
      <xdr:spPr>
        <a:xfrm>
          <a:off x="1428115" y="1496999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223</xdr:row>
      <xdr:rowOff>0</xdr:rowOff>
    </xdr:from>
    <xdr:to>
      <xdr:col>2</xdr:col>
      <xdr:colOff>274320</xdr:colOff>
      <xdr:row>224</xdr:row>
      <xdr:rowOff>49530</xdr:rowOff>
    </xdr:to>
    <xdr:sp>
      <xdr:nvSpPr>
        <xdr:cNvPr id="1948" name="AutoShape 49" descr="报表底图"/>
        <xdr:cNvSpPr>
          <a:spLocks noChangeAspect="1" noChangeArrowheads="1"/>
        </xdr:cNvSpPr>
      </xdr:nvSpPr>
      <xdr:spPr>
        <a:xfrm>
          <a:off x="1428115" y="1496999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223</xdr:row>
      <xdr:rowOff>0</xdr:rowOff>
    </xdr:from>
    <xdr:to>
      <xdr:col>2</xdr:col>
      <xdr:colOff>274320</xdr:colOff>
      <xdr:row>224</xdr:row>
      <xdr:rowOff>49530</xdr:rowOff>
    </xdr:to>
    <xdr:sp>
      <xdr:nvSpPr>
        <xdr:cNvPr id="1949" name="AutoShape 50" descr="报表底图"/>
        <xdr:cNvSpPr>
          <a:spLocks noChangeAspect="1" noChangeArrowheads="1"/>
        </xdr:cNvSpPr>
      </xdr:nvSpPr>
      <xdr:spPr>
        <a:xfrm>
          <a:off x="1428115" y="1496999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223</xdr:row>
      <xdr:rowOff>0</xdr:rowOff>
    </xdr:from>
    <xdr:to>
      <xdr:col>2</xdr:col>
      <xdr:colOff>274320</xdr:colOff>
      <xdr:row>224</xdr:row>
      <xdr:rowOff>49530</xdr:rowOff>
    </xdr:to>
    <xdr:sp>
      <xdr:nvSpPr>
        <xdr:cNvPr id="1950" name="AutoShape 51" descr="报表底图"/>
        <xdr:cNvSpPr>
          <a:spLocks noChangeAspect="1" noChangeArrowheads="1"/>
        </xdr:cNvSpPr>
      </xdr:nvSpPr>
      <xdr:spPr>
        <a:xfrm>
          <a:off x="1428115" y="1496999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223</xdr:row>
      <xdr:rowOff>0</xdr:rowOff>
    </xdr:from>
    <xdr:to>
      <xdr:col>2</xdr:col>
      <xdr:colOff>274320</xdr:colOff>
      <xdr:row>224</xdr:row>
      <xdr:rowOff>49530</xdr:rowOff>
    </xdr:to>
    <xdr:sp>
      <xdr:nvSpPr>
        <xdr:cNvPr id="1951" name="AutoShape 52" descr="报表底图"/>
        <xdr:cNvSpPr>
          <a:spLocks noChangeAspect="1" noChangeArrowheads="1"/>
        </xdr:cNvSpPr>
      </xdr:nvSpPr>
      <xdr:spPr>
        <a:xfrm>
          <a:off x="1428115" y="1496999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223</xdr:row>
      <xdr:rowOff>0</xdr:rowOff>
    </xdr:from>
    <xdr:to>
      <xdr:col>2</xdr:col>
      <xdr:colOff>274320</xdr:colOff>
      <xdr:row>224</xdr:row>
      <xdr:rowOff>49530</xdr:rowOff>
    </xdr:to>
    <xdr:sp>
      <xdr:nvSpPr>
        <xdr:cNvPr id="1952" name="Image1" descr="报表底图"/>
        <xdr:cNvSpPr>
          <a:spLocks noChangeAspect="1" noChangeArrowheads="1"/>
        </xdr:cNvSpPr>
      </xdr:nvSpPr>
      <xdr:spPr>
        <a:xfrm>
          <a:off x="1428115" y="1496999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223</xdr:row>
      <xdr:rowOff>0</xdr:rowOff>
    </xdr:from>
    <xdr:to>
      <xdr:col>2</xdr:col>
      <xdr:colOff>274320</xdr:colOff>
      <xdr:row>224</xdr:row>
      <xdr:rowOff>80010</xdr:rowOff>
    </xdr:to>
    <xdr:sp>
      <xdr:nvSpPr>
        <xdr:cNvPr id="1953" name="Image1" descr="报表底图"/>
        <xdr:cNvSpPr>
          <a:spLocks noChangeAspect="1" noChangeArrowheads="1"/>
        </xdr:cNvSpPr>
      </xdr:nvSpPr>
      <xdr:spPr>
        <a:xfrm>
          <a:off x="1428115" y="1496999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223</xdr:row>
      <xdr:rowOff>0</xdr:rowOff>
    </xdr:from>
    <xdr:to>
      <xdr:col>2</xdr:col>
      <xdr:colOff>274320</xdr:colOff>
      <xdr:row>224</xdr:row>
      <xdr:rowOff>80010</xdr:rowOff>
    </xdr:to>
    <xdr:sp>
      <xdr:nvSpPr>
        <xdr:cNvPr id="1954" name="Image1" descr="报表底图"/>
        <xdr:cNvSpPr>
          <a:spLocks noChangeAspect="1" noChangeArrowheads="1"/>
        </xdr:cNvSpPr>
      </xdr:nvSpPr>
      <xdr:spPr>
        <a:xfrm>
          <a:off x="1428115" y="1496999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223</xdr:row>
      <xdr:rowOff>0</xdr:rowOff>
    </xdr:from>
    <xdr:to>
      <xdr:col>2</xdr:col>
      <xdr:colOff>274320</xdr:colOff>
      <xdr:row>224</xdr:row>
      <xdr:rowOff>80010</xdr:rowOff>
    </xdr:to>
    <xdr:sp>
      <xdr:nvSpPr>
        <xdr:cNvPr id="1955" name="Image1" descr="报表底图"/>
        <xdr:cNvSpPr>
          <a:spLocks noChangeAspect="1" noChangeArrowheads="1"/>
        </xdr:cNvSpPr>
      </xdr:nvSpPr>
      <xdr:spPr>
        <a:xfrm>
          <a:off x="1428115" y="1496999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223</xdr:row>
      <xdr:rowOff>0</xdr:rowOff>
    </xdr:from>
    <xdr:to>
      <xdr:col>2</xdr:col>
      <xdr:colOff>274320</xdr:colOff>
      <xdr:row>224</xdr:row>
      <xdr:rowOff>80010</xdr:rowOff>
    </xdr:to>
    <xdr:sp>
      <xdr:nvSpPr>
        <xdr:cNvPr id="1956" name="Image1" descr="报表底图"/>
        <xdr:cNvSpPr>
          <a:spLocks noChangeAspect="1" noChangeArrowheads="1"/>
        </xdr:cNvSpPr>
      </xdr:nvSpPr>
      <xdr:spPr>
        <a:xfrm>
          <a:off x="1428115" y="1496999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223</xdr:row>
      <xdr:rowOff>0</xdr:rowOff>
    </xdr:from>
    <xdr:to>
      <xdr:col>2</xdr:col>
      <xdr:colOff>274320</xdr:colOff>
      <xdr:row>224</xdr:row>
      <xdr:rowOff>80010</xdr:rowOff>
    </xdr:to>
    <xdr:sp>
      <xdr:nvSpPr>
        <xdr:cNvPr id="1957" name="Image1" descr="报表底图"/>
        <xdr:cNvSpPr>
          <a:spLocks noChangeAspect="1" noChangeArrowheads="1"/>
        </xdr:cNvSpPr>
      </xdr:nvSpPr>
      <xdr:spPr>
        <a:xfrm>
          <a:off x="1428115" y="1496999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223</xdr:row>
      <xdr:rowOff>0</xdr:rowOff>
    </xdr:from>
    <xdr:to>
      <xdr:col>2</xdr:col>
      <xdr:colOff>274320</xdr:colOff>
      <xdr:row>224</xdr:row>
      <xdr:rowOff>80010</xdr:rowOff>
    </xdr:to>
    <xdr:sp>
      <xdr:nvSpPr>
        <xdr:cNvPr id="1958" name="Image1" descr="报表底图"/>
        <xdr:cNvSpPr>
          <a:spLocks noChangeAspect="1" noChangeArrowheads="1"/>
        </xdr:cNvSpPr>
      </xdr:nvSpPr>
      <xdr:spPr>
        <a:xfrm>
          <a:off x="1428115" y="1496999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223</xdr:row>
      <xdr:rowOff>0</xdr:rowOff>
    </xdr:from>
    <xdr:to>
      <xdr:col>2</xdr:col>
      <xdr:colOff>274320</xdr:colOff>
      <xdr:row>224</xdr:row>
      <xdr:rowOff>80010</xdr:rowOff>
    </xdr:to>
    <xdr:sp>
      <xdr:nvSpPr>
        <xdr:cNvPr id="1959" name="Image1" descr="报表底图"/>
        <xdr:cNvSpPr>
          <a:spLocks noChangeAspect="1" noChangeArrowheads="1"/>
        </xdr:cNvSpPr>
      </xdr:nvSpPr>
      <xdr:spPr>
        <a:xfrm>
          <a:off x="1428115" y="1496999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223</xdr:row>
      <xdr:rowOff>0</xdr:rowOff>
    </xdr:from>
    <xdr:to>
      <xdr:col>2</xdr:col>
      <xdr:colOff>274320</xdr:colOff>
      <xdr:row>224</xdr:row>
      <xdr:rowOff>49530</xdr:rowOff>
    </xdr:to>
    <xdr:sp>
      <xdr:nvSpPr>
        <xdr:cNvPr id="1960" name="Image1" descr="报表底图"/>
        <xdr:cNvSpPr>
          <a:spLocks noChangeAspect="1" noChangeArrowheads="1"/>
        </xdr:cNvSpPr>
      </xdr:nvSpPr>
      <xdr:spPr>
        <a:xfrm>
          <a:off x="1428115" y="1496999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223</xdr:row>
      <xdr:rowOff>0</xdr:rowOff>
    </xdr:from>
    <xdr:to>
      <xdr:col>2</xdr:col>
      <xdr:colOff>274320</xdr:colOff>
      <xdr:row>224</xdr:row>
      <xdr:rowOff>49530</xdr:rowOff>
    </xdr:to>
    <xdr:sp>
      <xdr:nvSpPr>
        <xdr:cNvPr id="1961" name="Image1" descr="报表底图"/>
        <xdr:cNvSpPr>
          <a:spLocks noChangeAspect="1" noChangeArrowheads="1"/>
        </xdr:cNvSpPr>
      </xdr:nvSpPr>
      <xdr:spPr>
        <a:xfrm>
          <a:off x="1428115" y="1496999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223</xdr:row>
      <xdr:rowOff>0</xdr:rowOff>
    </xdr:from>
    <xdr:to>
      <xdr:col>2</xdr:col>
      <xdr:colOff>274320</xdr:colOff>
      <xdr:row>224</xdr:row>
      <xdr:rowOff>49530</xdr:rowOff>
    </xdr:to>
    <xdr:sp>
      <xdr:nvSpPr>
        <xdr:cNvPr id="1962" name="Image1" descr="报表底图"/>
        <xdr:cNvSpPr>
          <a:spLocks noChangeAspect="1" noChangeArrowheads="1"/>
        </xdr:cNvSpPr>
      </xdr:nvSpPr>
      <xdr:spPr>
        <a:xfrm>
          <a:off x="1428115" y="1496999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223</xdr:row>
      <xdr:rowOff>0</xdr:rowOff>
    </xdr:from>
    <xdr:to>
      <xdr:col>2</xdr:col>
      <xdr:colOff>274320</xdr:colOff>
      <xdr:row>224</xdr:row>
      <xdr:rowOff>49530</xdr:rowOff>
    </xdr:to>
    <xdr:sp>
      <xdr:nvSpPr>
        <xdr:cNvPr id="1963" name="Image1" descr="报表底图"/>
        <xdr:cNvSpPr>
          <a:spLocks noChangeAspect="1" noChangeArrowheads="1"/>
        </xdr:cNvSpPr>
      </xdr:nvSpPr>
      <xdr:spPr>
        <a:xfrm>
          <a:off x="1428115" y="1496999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223</xdr:row>
      <xdr:rowOff>0</xdr:rowOff>
    </xdr:from>
    <xdr:to>
      <xdr:col>2</xdr:col>
      <xdr:colOff>274320</xdr:colOff>
      <xdr:row>224</xdr:row>
      <xdr:rowOff>49530</xdr:rowOff>
    </xdr:to>
    <xdr:sp>
      <xdr:nvSpPr>
        <xdr:cNvPr id="1964" name="Image1" descr="报表底图"/>
        <xdr:cNvSpPr>
          <a:spLocks noChangeAspect="1" noChangeArrowheads="1"/>
        </xdr:cNvSpPr>
      </xdr:nvSpPr>
      <xdr:spPr>
        <a:xfrm>
          <a:off x="1428115" y="1496999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223</xdr:row>
      <xdr:rowOff>0</xdr:rowOff>
    </xdr:from>
    <xdr:to>
      <xdr:col>2</xdr:col>
      <xdr:colOff>274320</xdr:colOff>
      <xdr:row>224</xdr:row>
      <xdr:rowOff>49530</xdr:rowOff>
    </xdr:to>
    <xdr:sp>
      <xdr:nvSpPr>
        <xdr:cNvPr id="1965" name="Image1" descr="报表底图"/>
        <xdr:cNvSpPr>
          <a:spLocks noChangeAspect="1" noChangeArrowheads="1"/>
        </xdr:cNvSpPr>
      </xdr:nvSpPr>
      <xdr:spPr>
        <a:xfrm>
          <a:off x="1428115" y="1496999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223</xdr:row>
      <xdr:rowOff>0</xdr:rowOff>
    </xdr:from>
    <xdr:to>
      <xdr:col>2</xdr:col>
      <xdr:colOff>274320</xdr:colOff>
      <xdr:row>224</xdr:row>
      <xdr:rowOff>80010</xdr:rowOff>
    </xdr:to>
    <xdr:sp>
      <xdr:nvSpPr>
        <xdr:cNvPr id="1966" name="Image1" descr="报表底图"/>
        <xdr:cNvSpPr>
          <a:spLocks noChangeAspect="1" noChangeArrowheads="1"/>
        </xdr:cNvSpPr>
      </xdr:nvSpPr>
      <xdr:spPr>
        <a:xfrm>
          <a:off x="1428115" y="1496999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223</xdr:row>
      <xdr:rowOff>0</xdr:rowOff>
    </xdr:from>
    <xdr:to>
      <xdr:col>2</xdr:col>
      <xdr:colOff>274320</xdr:colOff>
      <xdr:row>224</xdr:row>
      <xdr:rowOff>80010</xdr:rowOff>
    </xdr:to>
    <xdr:sp>
      <xdr:nvSpPr>
        <xdr:cNvPr id="1967" name="Image1" descr="报表底图"/>
        <xdr:cNvSpPr>
          <a:spLocks noChangeAspect="1" noChangeArrowheads="1"/>
        </xdr:cNvSpPr>
      </xdr:nvSpPr>
      <xdr:spPr>
        <a:xfrm>
          <a:off x="1428115" y="1496999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223</xdr:row>
      <xdr:rowOff>0</xdr:rowOff>
    </xdr:from>
    <xdr:to>
      <xdr:col>2</xdr:col>
      <xdr:colOff>274320</xdr:colOff>
      <xdr:row>224</xdr:row>
      <xdr:rowOff>80010</xdr:rowOff>
    </xdr:to>
    <xdr:sp>
      <xdr:nvSpPr>
        <xdr:cNvPr id="1968" name="Image1" descr="报表底图"/>
        <xdr:cNvSpPr>
          <a:spLocks noChangeAspect="1" noChangeArrowheads="1"/>
        </xdr:cNvSpPr>
      </xdr:nvSpPr>
      <xdr:spPr>
        <a:xfrm>
          <a:off x="1428115" y="1496999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223</xdr:row>
      <xdr:rowOff>0</xdr:rowOff>
    </xdr:from>
    <xdr:to>
      <xdr:col>2</xdr:col>
      <xdr:colOff>274320</xdr:colOff>
      <xdr:row>224</xdr:row>
      <xdr:rowOff>80010</xdr:rowOff>
    </xdr:to>
    <xdr:sp>
      <xdr:nvSpPr>
        <xdr:cNvPr id="1969" name="Image1" descr="报表底图"/>
        <xdr:cNvSpPr>
          <a:spLocks noChangeAspect="1" noChangeArrowheads="1"/>
        </xdr:cNvSpPr>
      </xdr:nvSpPr>
      <xdr:spPr>
        <a:xfrm>
          <a:off x="1428115" y="1496999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223</xdr:row>
      <xdr:rowOff>0</xdr:rowOff>
    </xdr:from>
    <xdr:to>
      <xdr:col>2</xdr:col>
      <xdr:colOff>274320</xdr:colOff>
      <xdr:row>224</xdr:row>
      <xdr:rowOff>80010</xdr:rowOff>
    </xdr:to>
    <xdr:sp>
      <xdr:nvSpPr>
        <xdr:cNvPr id="1970" name="Image1" descr="报表底图"/>
        <xdr:cNvSpPr>
          <a:spLocks noChangeAspect="1" noChangeArrowheads="1"/>
        </xdr:cNvSpPr>
      </xdr:nvSpPr>
      <xdr:spPr>
        <a:xfrm>
          <a:off x="1428115" y="1496999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223</xdr:row>
      <xdr:rowOff>0</xdr:rowOff>
    </xdr:from>
    <xdr:to>
      <xdr:col>2</xdr:col>
      <xdr:colOff>274320</xdr:colOff>
      <xdr:row>224</xdr:row>
      <xdr:rowOff>80010</xdr:rowOff>
    </xdr:to>
    <xdr:sp>
      <xdr:nvSpPr>
        <xdr:cNvPr id="1971" name="Image1" descr="报表底图"/>
        <xdr:cNvSpPr>
          <a:spLocks noChangeAspect="1" noChangeArrowheads="1"/>
        </xdr:cNvSpPr>
      </xdr:nvSpPr>
      <xdr:spPr>
        <a:xfrm>
          <a:off x="1428115" y="1496999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223</xdr:row>
      <xdr:rowOff>0</xdr:rowOff>
    </xdr:from>
    <xdr:to>
      <xdr:col>2</xdr:col>
      <xdr:colOff>274320</xdr:colOff>
      <xdr:row>224</xdr:row>
      <xdr:rowOff>80010</xdr:rowOff>
    </xdr:to>
    <xdr:sp>
      <xdr:nvSpPr>
        <xdr:cNvPr id="1972" name="Image1" descr="报表底图"/>
        <xdr:cNvSpPr>
          <a:spLocks noChangeAspect="1" noChangeArrowheads="1"/>
        </xdr:cNvSpPr>
      </xdr:nvSpPr>
      <xdr:spPr>
        <a:xfrm>
          <a:off x="1428115" y="1496999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223</xdr:row>
      <xdr:rowOff>0</xdr:rowOff>
    </xdr:from>
    <xdr:to>
      <xdr:col>2</xdr:col>
      <xdr:colOff>274320</xdr:colOff>
      <xdr:row>224</xdr:row>
      <xdr:rowOff>49530</xdr:rowOff>
    </xdr:to>
    <xdr:sp>
      <xdr:nvSpPr>
        <xdr:cNvPr id="1973" name="Image1" descr="报表底图"/>
        <xdr:cNvSpPr>
          <a:spLocks noChangeAspect="1" noChangeArrowheads="1"/>
        </xdr:cNvSpPr>
      </xdr:nvSpPr>
      <xdr:spPr>
        <a:xfrm>
          <a:off x="1428115" y="1496999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223</xdr:row>
      <xdr:rowOff>0</xdr:rowOff>
    </xdr:from>
    <xdr:to>
      <xdr:col>2</xdr:col>
      <xdr:colOff>274320</xdr:colOff>
      <xdr:row>224</xdr:row>
      <xdr:rowOff>49530</xdr:rowOff>
    </xdr:to>
    <xdr:sp>
      <xdr:nvSpPr>
        <xdr:cNvPr id="1974" name="Image1" descr="报表底图"/>
        <xdr:cNvSpPr>
          <a:spLocks noChangeAspect="1" noChangeArrowheads="1"/>
        </xdr:cNvSpPr>
      </xdr:nvSpPr>
      <xdr:spPr>
        <a:xfrm>
          <a:off x="1428115" y="1496999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223</xdr:row>
      <xdr:rowOff>0</xdr:rowOff>
    </xdr:from>
    <xdr:to>
      <xdr:col>2</xdr:col>
      <xdr:colOff>274320</xdr:colOff>
      <xdr:row>224</xdr:row>
      <xdr:rowOff>49530</xdr:rowOff>
    </xdr:to>
    <xdr:sp>
      <xdr:nvSpPr>
        <xdr:cNvPr id="1975" name="Image1" descr="报表底图"/>
        <xdr:cNvSpPr>
          <a:spLocks noChangeAspect="1" noChangeArrowheads="1"/>
        </xdr:cNvSpPr>
      </xdr:nvSpPr>
      <xdr:spPr>
        <a:xfrm>
          <a:off x="1428115" y="1496999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223</xdr:row>
      <xdr:rowOff>0</xdr:rowOff>
    </xdr:from>
    <xdr:to>
      <xdr:col>2</xdr:col>
      <xdr:colOff>274320</xdr:colOff>
      <xdr:row>224</xdr:row>
      <xdr:rowOff>49530</xdr:rowOff>
    </xdr:to>
    <xdr:sp>
      <xdr:nvSpPr>
        <xdr:cNvPr id="1976" name="Image1" descr="报表底图"/>
        <xdr:cNvSpPr>
          <a:spLocks noChangeAspect="1" noChangeArrowheads="1"/>
        </xdr:cNvSpPr>
      </xdr:nvSpPr>
      <xdr:spPr>
        <a:xfrm>
          <a:off x="1428115" y="1496999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223</xdr:row>
      <xdr:rowOff>0</xdr:rowOff>
    </xdr:from>
    <xdr:to>
      <xdr:col>2</xdr:col>
      <xdr:colOff>274320</xdr:colOff>
      <xdr:row>224</xdr:row>
      <xdr:rowOff>49530</xdr:rowOff>
    </xdr:to>
    <xdr:sp>
      <xdr:nvSpPr>
        <xdr:cNvPr id="1977" name="Image1" descr="报表底图"/>
        <xdr:cNvSpPr>
          <a:spLocks noChangeAspect="1" noChangeArrowheads="1"/>
        </xdr:cNvSpPr>
      </xdr:nvSpPr>
      <xdr:spPr>
        <a:xfrm>
          <a:off x="1428115" y="1496999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218</xdr:row>
      <xdr:rowOff>0</xdr:rowOff>
    </xdr:from>
    <xdr:to>
      <xdr:col>2</xdr:col>
      <xdr:colOff>274320</xdr:colOff>
      <xdr:row>218</xdr:row>
      <xdr:rowOff>478155</xdr:rowOff>
    </xdr:to>
    <xdr:sp>
      <xdr:nvSpPr>
        <xdr:cNvPr id="1978" name="AutoShape 27" descr="报表底图"/>
        <xdr:cNvSpPr>
          <a:spLocks noChangeAspect="1" noChangeArrowheads="1"/>
        </xdr:cNvSpPr>
      </xdr:nvSpPr>
      <xdr:spPr>
        <a:xfrm>
          <a:off x="1428115" y="144858105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218</xdr:row>
      <xdr:rowOff>0</xdr:rowOff>
    </xdr:from>
    <xdr:to>
      <xdr:col>2</xdr:col>
      <xdr:colOff>274320</xdr:colOff>
      <xdr:row>218</xdr:row>
      <xdr:rowOff>508635</xdr:rowOff>
    </xdr:to>
    <xdr:sp>
      <xdr:nvSpPr>
        <xdr:cNvPr id="1979" name="AutoShape 28" descr="报表底图"/>
        <xdr:cNvSpPr>
          <a:spLocks noChangeAspect="1" noChangeArrowheads="1"/>
        </xdr:cNvSpPr>
      </xdr:nvSpPr>
      <xdr:spPr>
        <a:xfrm>
          <a:off x="1428115" y="144858105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218</xdr:row>
      <xdr:rowOff>0</xdr:rowOff>
    </xdr:from>
    <xdr:to>
      <xdr:col>2</xdr:col>
      <xdr:colOff>274320</xdr:colOff>
      <xdr:row>218</xdr:row>
      <xdr:rowOff>508635</xdr:rowOff>
    </xdr:to>
    <xdr:sp>
      <xdr:nvSpPr>
        <xdr:cNvPr id="1980" name="AutoShape 29" descr="报表底图"/>
        <xdr:cNvSpPr>
          <a:spLocks noChangeAspect="1" noChangeArrowheads="1"/>
        </xdr:cNvSpPr>
      </xdr:nvSpPr>
      <xdr:spPr>
        <a:xfrm>
          <a:off x="1428115" y="144858105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218</xdr:row>
      <xdr:rowOff>0</xdr:rowOff>
    </xdr:from>
    <xdr:to>
      <xdr:col>2</xdr:col>
      <xdr:colOff>274320</xdr:colOff>
      <xdr:row>218</xdr:row>
      <xdr:rowOff>508635</xdr:rowOff>
    </xdr:to>
    <xdr:sp>
      <xdr:nvSpPr>
        <xdr:cNvPr id="1981" name="AutoShape 30" descr="报表底图"/>
        <xdr:cNvSpPr>
          <a:spLocks noChangeAspect="1" noChangeArrowheads="1"/>
        </xdr:cNvSpPr>
      </xdr:nvSpPr>
      <xdr:spPr>
        <a:xfrm>
          <a:off x="1428115" y="144858105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218</xdr:row>
      <xdr:rowOff>0</xdr:rowOff>
    </xdr:from>
    <xdr:to>
      <xdr:col>2</xdr:col>
      <xdr:colOff>274320</xdr:colOff>
      <xdr:row>218</xdr:row>
      <xdr:rowOff>508635</xdr:rowOff>
    </xdr:to>
    <xdr:sp>
      <xdr:nvSpPr>
        <xdr:cNvPr id="1982" name="AutoShape 31" descr="报表底图"/>
        <xdr:cNvSpPr>
          <a:spLocks noChangeAspect="1" noChangeArrowheads="1"/>
        </xdr:cNvSpPr>
      </xdr:nvSpPr>
      <xdr:spPr>
        <a:xfrm>
          <a:off x="1428115" y="144858105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218</xdr:row>
      <xdr:rowOff>0</xdr:rowOff>
    </xdr:from>
    <xdr:to>
      <xdr:col>2</xdr:col>
      <xdr:colOff>274320</xdr:colOff>
      <xdr:row>218</xdr:row>
      <xdr:rowOff>508635</xdr:rowOff>
    </xdr:to>
    <xdr:sp>
      <xdr:nvSpPr>
        <xdr:cNvPr id="1983" name="AutoShape 32" descr="报表底图"/>
        <xdr:cNvSpPr>
          <a:spLocks noChangeAspect="1" noChangeArrowheads="1"/>
        </xdr:cNvSpPr>
      </xdr:nvSpPr>
      <xdr:spPr>
        <a:xfrm>
          <a:off x="1428115" y="144858105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218</xdr:row>
      <xdr:rowOff>0</xdr:rowOff>
    </xdr:from>
    <xdr:to>
      <xdr:col>2</xdr:col>
      <xdr:colOff>274320</xdr:colOff>
      <xdr:row>218</xdr:row>
      <xdr:rowOff>508635</xdr:rowOff>
    </xdr:to>
    <xdr:sp>
      <xdr:nvSpPr>
        <xdr:cNvPr id="1984" name="AutoShape 33" descr="报表底图"/>
        <xdr:cNvSpPr>
          <a:spLocks noChangeAspect="1" noChangeArrowheads="1"/>
        </xdr:cNvSpPr>
      </xdr:nvSpPr>
      <xdr:spPr>
        <a:xfrm>
          <a:off x="1428115" y="144858105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218</xdr:row>
      <xdr:rowOff>0</xdr:rowOff>
    </xdr:from>
    <xdr:to>
      <xdr:col>2</xdr:col>
      <xdr:colOff>274320</xdr:colOff>
      <xdr:row>218</xdr:row>
      <xdr:rowOff>508635</xdr:rowOff>
    </xdr:to>
    <xdr:sp>
      <xdr:nvSpPr>
        <xdr:cNvPr id="1985" name="AutoShape 34" descr="报表底图"/>
        <xdr:cNvSpPr>
          <a:spLocks noChangeAspect="1" noChangeArrowheads="1"/>
        </xdr:cNvSpPr>
      </xdr:nvSpPr>
      <xdr:spPr>
        <a:xfrm>
          <a:off x="1428115" y="144858105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218</xdr:row>
      <xdr:rowOff>0</xdr:rowOff>
    </xdr:from>
    <xdr:to>
      <xdr:col>2</xdr:col>
      <xdr:colOff>274320</xdr:colOff>
      <xdr:row>218</xdr:row>
      <xdr:rowOff>478155</xdr:rowOff>
    </xdr:to>
    <xdr:sp>
      <xdr:nvSpPr>
        <xdr:cNvPr id="1986" name="AutoShape 35" descr="报表底图"/>
        <xdr:cNvSpPr>
          <a:spLocks noChangeAspect="1" noChangeArrowheads="1"/>
        </xdr:cNvSpPr>
      </xdr:nvSpPr>
      <xdr:spPr>
        <a:xfrm>
          <a:off x="1428115" y="144858105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218</xdr:row>
      <xdr:rowOff>0</xdr:rowOff>
    </xdr:from>
    <xdr:to>
      <xdr:col>2</xdr:col>
      <xdr:colOff>274320</xdr:colOff>
      <xdr:row>218</xdr:row>
      <xdr:rowOff>478155</xdr:rowOff>
    </xdr:to>
    <xdr:sp>
      <xdr:nvSpPr>
        <xdr:cNvPr id="1987" name="AutoShape 36" descr="报表底图"/>
        <xdr:cNvSpPr>
          <a:spLocks noChangeAspect="1" noChangeArrowheads="1"/>
        </xdr:cNvSpPr>
      </xdr:nvSpPr>
      <xdr:spPr>
        <a:xfrm>
          <a:off x="1428115" y="144858105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218</xdr:row>
      <xdr:rowOff>0</xdr:rowOff>
    </xdr:from>
    <xdr:to>
      <xdr:col>2</xdr:col>
      <xdr:colOff>274320</xdr:colOff>
      <xdr:row>218</xdr:row>
      <xdr:rowOff>478155</xdr:rowOff>
    </xdr:to>
    <xdr:sp>
      <xdr:nvSpPr>
        <xdr:cNvPr id="1988" name="AutoShape 37" descr="报表底图"/>
        <xdr:cNvSpPr>
          <a:spLocks noChangeAspect="1" noChangeArrowheads="1"/>
        </xdr:cNvSpPr>
      </xdr:nvSpPr>
      <xdr:spPr>
        <a:xfrm>
          <a:off x="1428115" y="144858105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218</xdr:row>
      <xdr:rowOff>0</xdr:rowOff>
    </xdr:from>
    <xdr:to>
      <xdr:col>2</xdr:col>
      <xdr:colOff>274320</xdr:colOff>
      <xdr:row>218</xdr:row>
      <xdr:rowOff>478155</xdr:rowOff>
    </xdr:to>
    <xdr:sp>
      <xdr:nvSpPr>
        <xdr:cNvPr id="1989" name="AutoShape 38" descr="报表底图"/>
        <xdr:cNvSpPr>
          <a:spLocks noChangeAspect="1" noChangeArrowheads="1"/>
        </xdr:cNvSpPr>
      </xdr:nvSpPr>
      <xdr:spPr>
        <a:xfrm>
          <a:off x="1428115" y="144858105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218</xdr:row>
      <xdr:rowOff>0</xdr:rowOff>
    </xdr:from>
    <xdr:to>
      <xdr:col>2</xdr:col>
      <xdr:colOff>274320</xdr:colOff>
      <xdr:row>218</xdr:row>
      <xdr:rowOff>478155</xdr:rowOff>
    </xdr:to>
    <xdr:sp>
      <xdr:nvSpPr>
        <xdr:cNvPr id="1990" name="AutoShape 39" descr="报表底图"/>
        <xdr:cNvSpPr>
          <a:spLocks noChangeAspect="1" noChangeArrowheads="1"/>
        </xdr:cNvSpPr>
      </xdr:nvSpPr>
      <xdr:spPr>
        <a:xfrm>
          <a:off x="1428115" y="144858105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218</xdr:row>
      <xdr:rowOff>0</xdr:rowOff>
    </xdr:from>
    <xdr:to>
      <xdr:col>2</xdr:col>
      <xdr:colOff>274320</xdr:colOff>
      <xdr:row>218</xdr:row>
      <xdr:rowOff>478155</xdr:rowOff>
    </xdr:to>
    <xdr:sp>
      <xdr:nvSpPr>
        <xdr:cNvPr id="1991" name="AutoShape 40" descr="报表底图"/>
        <xdr:cNvSpPr>
          <a:spLocks noChangeAspect="1" noChangeArrowheads="1"/>
        </xdr:cNvSpPr>
      </xdr:nvSpPr>
      <xdr:spPr>
        <a:xfrm>
          <a:off x="1428115" y="144858105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218</xdr:row>
      <xdr:rowOff>0</xdr:rowOff>
    </xdr:from>
    <xdr:to>
      <xdr:col>2</xdr:col>
      <xdr:colOff>274320</xdr:colOff>
      <xdr:row>218</xdr:row>
      <xdr:rowOff>508635</xdr:rowOff>
    </xdr:to>
    <xdr:sp>
      <xdr:nvSpPr>
        <xdr:cNvPr id="1992" name="AutoShape 41" descr="报表底图"/>
        <xdr:cNvSpPr>
          <a:spLocks noChangeAspect="1" noChangeArrowheads="1"/>
        </xdr:cNvSpPr>
      </xdr:nvSpPr>
      <xdr:spPr>
        <a:xfrm>
          <a:off x="1428115" y="144858105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218</xdr:row>
      <xdr:rowOff>0</xdr:rowOff>
    </xdr:from>
    <xdr:to>
      <xdr:col>2</xdr:col>
      <xdr:colOff>274320</xdr:colOff>
      <xdr:row>218</xdr:row>
      <xdr:rowOff>508635</xdr:rowOff>
    </xdr:to>
    <xdr:sp>
      <xdr:nvSpPr>
        <xdr:cNvPr id="1993" name="AutoShape 42" descr="报表底图"/>
        <xdr:cNvSpPr>
          <a:spLocks noChangeAspect="1" noChangeArrowheads="1"/>
        </xdr:cNvSpPr>
      </xdr:nvSpPr>
      <xdr:spPr>
        <a:xfrm>
          <a:off x="1428115" y="144858105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218</xdr:row>
      <xdr:rowOff>0</xdr:rowOff>
    </xdr:from>
    <xdr:to>
      <xdr:col>2</xdr:col>
      <xdr:colOff>274320</xdr:colOff>
      <xdr:row>218</xdr:row>
      <xdr:rowOff>508635</xdr:rowOff>
    </xdr:to>
    <xdr:sp>
      <xdr:nvSpPr>
        <xdr:cNvPr id="1994" name="AutoShape 43" descr="报表底图"/>
        <xdr:cNvSpPr>
          <a:spLocks noChangeAspect="1" noChangeArrowheads="1"/>
        </xdr:cNvSpPr>
      </xdr:nvSpPr>
      <xdr:spPr>
        <a:xfrm>
          <a:off x="1428115" y="144858105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218</xdr:row>
      <xdr:rowOff>0</xdr:rowOff>
    </xdr:from>
    <xdr:to>
      <xdr:col>2</xdr:col>
      <xdr:colOff>274320</xdr:colOff>
      <xdr:row>218</xdr:row>
      <xdr:rowOff>508635</xdr:rowOff>
    </xdr:to>
    <xdr:sp>
      <xdr:nvSpPr>
        <xdr:cNvPr id="1995" name="AutoShape 44" descr="报表底图"/>
        <xdr:cNvSpPr>
          <a:spLocks noChangeAspect="1" noChangeArrowheads="1"/>
        </xdr:cNvSpPr>
      </xdr:nvSpPr>
      <xdr:spPr>
        <a:xfrm>
          <a:off x="1428115" y="144858105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218</xdr:row>
      <xdr:rowOff>0</xdr:rowOff>
    </xdr:from>
    <xdr:to>
      <xdr:col>2</xdr:col>
      <xdr:colOff>274320</xdr:colOff>
      <xdr:row>218</xdr:row>
      <xdr:rowOff>508635</xdr:rowOff>
    </xdr:to>
    <xdr:sp>
      <xdr:nvSpPr>
        <xdr:cNvPr id="1996" name="AutoShape 45" descr="报表底图"/>
        <xdr:cNvSpPr>
          <a:spLocks noChangeAspect="1" noChangeArrowheads="1"/>
        </xdr:cNvSpPr>
      </xdr:nvSpPr>
      <xdr:spPr>
        <a:xfrm>
          <a:off x="1428115" y="144858105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218</xdr:row>
      <xdr:rowOff>0</xdr:rowOff>
    </xdr:from>
    <xdr:to>
      <xdr:col>2</xdr:col>
      <xdr:colOff>274320</xdr:colOff>
      <xdr:row>218</xdr:row>
      <xdr:rowOff>508635</xdr:rowOff>
    </xdr:to>
    <xdr:sp>
      <xdr:nvSpPr>
        <xdr:cNvPr id="1997" name="AutoShape 46" descr="报表底图"/>
        <xdr:cNvSpPr>
          <a:spLocks noChangeAspect="1" noChangeArrowheads="1"/>
        </xdr:cNvSpPr>
      </xdr:nvSpPr>
      <xdr:spPr>
        <a:xfrm>
          <a:off x="1428115" y="144858105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218</xdr:row>
      <xdr:rowOff>0</xdr:rowOff>
    </xdr:from>
    <xdr:to>
      <xdr:col>2</xdr:col>
      <xdr:colOff>274320</xdr:colOff>
      <xdr:row>218</xdr:row>
      <xdr:rowOff>508635</xdr:rowOff>
    </xdr:to>
    <xdr:sp>
      <xdr:nvSpPr>
        <xdr:cNvPr id="1998" name="AutoShape 47" descr="报表底图"/>
        <xdr:cNvSpPr>
          <a:spLocks noChangeAspect="1" noChangeArrowheads="1"/>
        </xdr:cNvSpPr>
      </xdr:nvSpPr>
      <xdr:spPr>
        <a:xfrm>
          <a:off x="1428115" y="144858105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218</xdr:row>
      <xdr:rowOff>0</xdr:rowOff>
    </xdr:from>
    <xdr:to>
      <xdr:col>2</xdr:col>
      <xdr:colOff>274320</xdr:colOff>
      <xdr:row>218</xdr:row>
      <xdr:rowOff>478155</xdr:rowOff>
    </xdr:to>
    <xdr:sp>
      <xdr:nvSpPr>
        <xdr:cNvPr id="1999" name="AutoShape 48" descr="报表底图"/>
        <xdr:cNvSpPr>
          <a:spLocks noChangeAspect="1" noChangeArrowheads="1"/>
        </xdr:cNvSpPr>
      </xdr:nvSpPr>
      <xdr:spPr>
        <a:xfrm>
          <a:off x="1428115" y="144858105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218</xdr:row>
      <xdr:rowOff>0</xdr:rowOff>
    </xdr:from>
    <xdr:to>
      <xdr:col>2</xdr:col>
      <xdr:colOff>274320</xdr:colOff>
      <xdr:row>218</xdr:row>
      <xdr:rowOff>478155</xdr:rowOff>
    </xdr:to>
    <xdr:sp>
      <xdr:nvSpPr>
        <xdr:cNvPr id="2000" name="AutoShape 49" descr="报表底图"/>
        <xdr:cNvSpPr>
          <a:spLocks noChangeAspect="1" noChangeArrowheads="1"/>
        </xdr:cNvSpPr>
      </xdr:nvSpPr>
      <xdr:spPr>
        <a:xfrm>
          <a:off x="1428115" y="144858105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218</xdr:row>
      <xdr:rowOff>0</xdr:rowOff>
    </xdr:from>
    <xdr:to>
      <xdr:col>2</xdr:col>
      <xdr:colOff>274320</xdr:colOff>
      <xdr:row>218</xdr:row>
      <xdr:rowOff>478155</xdr:rowOff>
    </xdr:to>
    <xdr:sp>
      <xdr:nvSpPr>
        <xdr:cNvPr id="2001" name="AutoShape 50" descr="报表底图"/>
        <xdr:cNvSpPr>
          <a:spLocks noChangeAspect="1" noChangeArrowheads="1"/>
        </xdr:cNvSpPr>
      </xdr:nvSpPr>
      <xdr:spPr>
        <a:xfrm>
          <a:off x="1428115" y="144858105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218</xdr:row>
      <xdr:rowOff>0</xdr:rowOff>
    </xdr:from>
    <xdr:to>
      <xdr:col>2</xdr:col>
      <xdr:colOff>274320</xdr:colOff>
      <xdr:row>218</xdr:row>
      <xdr:rowOff>478155</xdr:rowOff>
    </xdr:to>
    <xdr:sp>
      <xdr:nvSpPr>
        <xdr:cNvPr id="2002" name="AutoShape 51" descr="报表底图"/>
        <xdr:cNvSpPr>
          <a:spLocks noChangeAspect="1" noChangeArrowheads="1"/>
        </xdr:cNvSpPr>
      </xdr:nvSpPr>
      <xdr:spPr>
        <a:xfrm>
          <a:off x="1428115" y="144858105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218</xdr:row>
      <xdr:rowOff>0</xdr:rowOff>
    </xdr:from>
    <xdr:to>
      <xdr:col>2</xdr:col>
      <xdr:colOff>274320</xdr:colOff>
      <xdr:row>218</xdr:row>
      <xdr:rowOff>478155</xdr:rowOff>
    </xdr:to>
    <xdr:sp>
      <xdr:nvSpPr>
        <xdr:cNvPr id="2003" name="AutoShape 52" descr="报表底图"/>
        <xdr:cNvSpPr>
          <a:spLocks noChangeAspect="1" noChangeArrowheads="1"/>
        </xdr:cNvSpPr>
      </xdr:nvSpPr>
      <xdr:spPr>
        <a:xfrm>
          <a:off x="1428115" y="144858105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218</xdr:row>
      <xdr:rowOff>0</xdr:rowOff>
    </xdr:from>
    <xdr:to>
      <xdr:col>2</xdr:col>
      <xdr:colOff>274320</xdr:colOff>
      <xdr:row>218</xdr:row>
      <xdr:rowOff>478155</xdr:rowOff>
    </xdr:to>
    <xdr:sp>
      <xdr:nvSpPr>
        <xdr:cNvPr id="2004" name="Image1" descr="报表底图"/>
        <xdr:cNvSpPr>
          <a:spLocks noChangeAspect="1" noChangeArrowheads="1"/>
        </xdr:cNvSpPr>
      </xdr:nvSpPr>
      <xdr:spPr>
        <a:xfrm>
          <a:off x="1428115" y="144858105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218</xdr:row>
      <xdr:rowOff>0</xdr:rowOff>
    </xdr:from>
    <xdr:to>
      <xdr:col>2</xdr:col>
      <xdr:colOff>274320</xdr:colOff>
      <xdr:row>218</xdr:row>
      <xdr:rowOff>508635</xdr:rowOff>
    </xdr:to>
    <xdr:sp>
      <xdr:nvSpPr>
        <xdr:cNvPr id="2005" name="Image1" descr="报表底图"/>
        <xdr:cNvSpPr>
          <a:spLocks noChangeAspect="1" noChangeArrowheads="1"/>
        </xdr:cNvSpPr>
      </xdr:nvSpPr>
      <xdr:spPr>
        <a:xfrm>
          <a:off x="1428115" y="144858105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218</xdr:row>
      <xdr:rowOff>0</xdr:rowOff>
    </xdr:from>
    <xdr:to>
      <xdr:col>2</xdr:col>
      <xdr:colOff>274320</xdr:colOff>
      <xdr:row>218</xdr:row>
      <xdr:rowOff>508635</xdr:rowOff>
    </xdr:to>
    <xdr:sp>
      <xdr:nvSpPr>
        <xdr:cNvPr id="2006" name="Image1" descr="报表底图"/>
        <xdr:cNvSpPr>
          <a:spLocks noChangeAspect="1" noChangeArrowheads="1"/>
        </xdr:cNvSpPr>
      </xdr:nvSpPr>
      <xdr:spPr>
        <a:xfrm>
          <a:off x="1428115" y="144858105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218</xdr:row>
      <xdr:rowOff>0</xdr:rowOff>
    </xdr:from>
    <xdr:to>
      <xdr:col>2</xdr:col>
      <xdr:colOff>274320</xdr:colOff>
      <xdr:row>218</xdr:row>
      <xdr:rowOff>508635</xdr:rowOff>
    </xdr:to>
    <xdr:sp>
      <xdr:nvSpPr>
        <xdr:cNvPr id="2007" name="Image1" descr="报表底图"/>
        <xdr:cNvSpPr>
          <a:spLocks noChangeAspect="1" noChangeArrowheads="1"/>
        </xdr:cNvSpPr>
      </xdr:nvSpPr>
      <xdr:spPr>
        <a:xfrm>
          <a:off x="1428115" y="144858105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218</xdr:row>
      <xdr:rowOff>0</xdr:rowOff>
    </xdr:from>
    <xdr:to>
      <xdr:col>2</xdr:col>
      <xdr:colOff>274320</xdr:colOff>
      <xdr:row>218</xdr:row>
      <xdr:rowOff>508635</xdr:rowOff>
    </xdr:to>
    <xdr:sp>
      <xdr:nvSpPr>
        <xdr:cNvPr id="2008" name="Image1" descr="报表底图"/>
        <xdr:cNvSpPr>
          <a:spLocks noChangeAspect="1" noChangeArrowheads="1"/>
        </xdr:cNvSpPr>
      </xdr:nvSpPr>
      <xdr:spPr>
        <a:xfrm>
          <a:off x="1428115" y="144858105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218</xdr:row>
      <xdr:rowOff>0</xdr:rowOff>
    </xdr:from>
    <xdr:to>
      <xdr:col>2</xdr:col>
      <xdr:colOff>274320</xdr:colOff>
      <xdr:row>218</xdr:row>
      <xdr:rowOff>508635</xdr:rowOff>
    </xdr:to>
    <xdr:sp>
      <xdr:nvSpPr>
        <xdr:cNvPr id="2009" name="Image1" descr="报表底图"/>
        <xdr:cNvSpPr>
          <a:spLocks noChangeAspect="1" noChangeArrowheads="1"/>
        </xdr:cNvSpPr>
      </xdr:nvSpPr>
      <xdr:spPr>
        <a:xfrm>
          <a:off x="1428115" y="144858105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218</xdr:row>
      <xdr:rowOff>0</xdr:rowOff>
    </xdr:from>
    <xdr:to>
      <xdr:col>2</xdr:col>
      <xdr:colOff>274320</xdr:colOff>
      <xdr:row>218</xdr:row>
      <xdr:rowOff>508635</xdr:rowOff>
    </xdr:to>
    <xdr:sp>
      <xdr:nvSpPr>
        <xdr:cNvPr id="2010" name="Image1" descr="报表底图"/>
        <xdr:cNvSpPr>
          <a:spLocks noChangeAspect="1" noChangeArrowheads="1"/>
        </xdr:cNvSpPr>
      </xdr:nvSpPr>
      <xdr:spPr>
        <a:xfrm>
          <a:off x="1428115" y="144858105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218</xdr:row>
      <xdr:rowOff>0</xdr:rowOff>
    </xdr:from>
    <xdr:to>
      <xdr:col>2</xdr:col>
      <xdr:colOff>274320</xdr:colOff>
      <xdr:row>218</xdr:row>
      <xdr:rowOff>508635</xdr:rowOff>
    </xdr:to>
    <xdr:sp>
      <xdr:nvSpPr>
        <xdr:cNvPr id="2011" name="Image1" descr="报表底图"/>
        <xdr:cNvSpPr>
          <a:spLocks noChangeAspect="1" noChangeArrowheads="1"/>
        </xdr:cNvSpPr>
      </xdr:nvSpPr>
      <xdr:spPr>
        <a:xfrm>
          <a:off x="1428115" y="144858105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218</xdr:row>
      <xdr:rowOff>0</xdr:rowOff>
    </xdr:from>
    <xdr:to>
      <xdr:col>2</xdr:col>
      <xdr:colOff>274320</xdr:colOff>
      <xdr:row>218</xdr:row>
      <xdr:rowOff>478155</xdr:rowOff>
    </xdr:to>
    <xdr:sp>
      <xdr:nvSpPr>
        <xdr:cNvPr id="2012" name="Image1" descr="报表底图"/>
        <xdr:cNvSpPr>
          <a:spLocks noChangeAspect="1" noChangeArrowheads="1"/>
        </xdr:cNvSpPr>
      </xdr:nvSpPr>
      <xdr:spPr>
        <a:xfrm>
          <a:off x="1428115" y="144858105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218</xdr:row>
      <xdr:rowOff>0</xdr:rowOff>
    </xdr:from>
    <xdr:to>
      <xdr:col>2</xdr:col>
      <xdr:colOff>274320</xdr:colOff>
      <xdr:row>218</xdr:row>
      <xdr:rowOff>478155</xdr:rowOff>
    </xdr:to>
    <xdr:sp>
      <xdr:nvSpPr>
        <xdr:cNvPr id="2013" name="Image1" descr="报表底图"/>
        <xdr:cNvSpPr>
          <a:spLocks noChangeAspect="1" noChangeArrowheads="1"/>
        </xdr:cNvSpPr>
      </xdr:nvSpPr>
      <xdr:spPr>
        <a:xfrm>
          <a:off x="1428115" y="144858105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218</xdr:row>
      <xdr:rowOff>0</xdr:rowOff>
    </xdr:from>
    <xdr:to>
      <xdr:col>2</xdr:col>
      <xdr:colOff>274320</xdr:colOff>
      <xdr:row>218</xdr:row>
      <xdr:rowOff>478155</xdr:rowOff>
    </xdr:to>
    <xdr:sp>
      <xdr:nvSpPr>
        <xdr:cNvPr id="2014" name="Image1" descr="报表底图"/>
        <xdr:cNvSpPr>
          <a:spLocks noChangeAspect="1" noChangeArrowheads="1"/>
        </xdr:cNvSpPr>
      </xdr:nvSpPr>
      <xdr:spPr>
        <a:xfrm>
          <a:off x="1428115" y="144858105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218</xdr:row>
      <xdr:rowOff>0</xdr:rowOff>
    </xdr:from>
    <xdr:to>
      <xdr:col>2</xdr:col>
      <xdr:colOff>274320</xdr:colOff>
      <xdr:row>218</xdr:row>
      <xdr:rowOff>478155</xdr:rowOff>
    </xdr:to>
    <xdr:sp>
      <xdr:nvSpPr>
        <xdr:cNvPr id="2015" name="Image1" descr="报表底图"/>
        <xdr:cNvSpPr>
          <a:spLocks noChangeAspect="1" noChangeArrowheads="1"/>
        </xdr:cNvSpPr>
      </xdr:nvSpPr>
      <xdr:spPr>
        <a:xfrm>
          <a:off x="1428115" y="144858105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218</xdr:row>
      <xdr:rowOff>0</xdr:rowOff>
    </xdr:from>
    <xdr:to>
      <xdr:col>2</xdr:col>
      <xdr:colOff>274320</xdr:colOff>
      <xdr:row>218</xdr:row>
      <xdr:rowOff>478155</xdr:rowOff>
    </xdr:to>
    <xdr:sp>
      <xdr:nvSpPr>
        <xdr:cNvPr id="2016" name="Image1" descr="报表底图"/>
        <xdr:cNvSpPr>
          <a:spLocks noChangeAspect="1" noChangeArrowheads="1"/>
        </xdr:cNvSpPr>
      </xdr:nvSpPr>
      <xdr:spPr>
        <a:xfrm>
          <a:off x="1428115" y="144858105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218</xdr:row>
      <xdr:rowOff>0</xdr:rowOff>
    </xdr:from>
    <xdr:to>
      <xdr:col>2</xdr:col>
      <xdr:colOff>274320</xdr:colOff>
      <xdr:row>218</xdr:row>
      <xdr:rowOff>478155</xdr:rowOff>
    </xdr:to>
    <xdr:sp>
      <xdr:nvSpPr>
        <xdr:cNvPr id="2017" name="Image1" descr="报表底图"/>
        <xdr:cNvSpPr>
          <a:spLocks noChangeAspect="1" noChangeArrowheads="1"/>
        </xdr:cNvSpPr>
      </xdr:nvSpPr>
      <xdr:spPr>
        <a:xfrm>
          <a:off x="1428115" y="144858105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218</xdr:row>
      <xdr:rowOff>0</xdr:rowOff>
    </xdr:from>
    <xdr:to>
      <xdr:col>2</xdr:col>
      <xdr:colOff>274320</xdr:colOff>
      <xdr:row>218</xdr:row>
      <xdr:rowOff>508635</xdr:rowOff>
    </xdr:to>
    <xdr:sp>
      <xdr:nvSpPr>
        <xdr:cNvPr id="2018" name="Image1" descr="报表底图"/>
        <xdr:cNvSpPr>
          <a:spLocks noChangeAspect="1" noChangeArrowheads="1"/>
        </xdr:cNvSpPr>
      </xdr:nvSpPr>
      <xdr:spPr>
        <a:xfrm>
          <a:off x="1428115" y="144858105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218</xdr:row>
      <xdr:rowOff>0</xdr:rowOff>
    </xdr:from>
    <xdr:to>
      <xdr:col>2</xdr:col>
      <xdr:colOff>274320</xdr:colOff>
      <xdr:row>218</xdr:row>
      <xdr:rowOff>508635</xdr:rowOff>
    </xdr:to>
    <xdr:sp>
      <xdr:nvSpPr>
        <xdr:cNvPr id="2019" name="Image1" descr="报表底图"/>
        <xdr:cNvSpPr>
          <a:spLocks noChangeAspect="1" noChangeArrowheads="1"/>
        </xdr:cNvSpPr>
      </xdr:nvSpPr>
      <xdr:spPr>
        <a:xfrm>
          <a:off x="1428115" y="144858105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218</xdr:row>
      <xdr:rowOff>0</xdr:rowOff>
    </xdr:from>
    <xdr:to>
      <xdr:col>2</xdr:col>
      <xdr:colOff>274320</xdr:colOff>
      <xdr:row>218</xdr:row>
      <xdr:rowOff>508635</xdr:rowOff>
    </xdr:to>
    <xdr:sp>
      <xdr:nvSpPr>
        <xdr:cNvPr id="2020" name="Image1" descr="报表底图"/>
        <xdr:cNvSpPr>
          <a:spLocks noChangeAspect="1" noChangeArrowheads="1"/>
        </xdr:cNvSpPr>
      </xdr:nvSpPr>
      <xdr:spPr>
        <a:xfrm>
          <a:off x="1428115" y="144858105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218</xdr:row>
      <xdr:rowOff>0</xdr:rowOff>
    </xdr:from>
    <xdr:to>
      <xdr:col>2</xdr:col>
      <xdr:colOff>274320</xdr:colOff>
      <xdr:row>218</xdr:row>
      <xdr:rowOff>508635</xdr:rowOff>
    </xdr:to>
    <xdr:sp>
      <xdr:nvSpPr>
        <xdr:cNvPr id="2021" name="Image1" descr="报表底图"/>
        <xdr:cNvSpPr>
          <a:spLocks noChangeAspect="1" noChangeArrowheads="1"/>
        </xdr:cNvSpPr>
      </xdr:nvSpPr>
      <xdr:spPr>
        <a:xfrm>
          <a:off x="1428115" y="144858105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218</xdr:row>
      <xdr:rowOff>0</xdr:rowOff>
    </xdr:from>
    <xdr:to>
      <xdr:col>2</xdr:col>
      <xdr:colOff>274320</xdr:colOff>
      <xdr:row>218</xdr:row>
      <xdr:rowOff>508635</xdr:rowOff>
    </xdr:to>
    <xdr:sp>
      <xdr:nvSpPr>
        <xdr:cNvPr id="2022" name="Image1" descr="报表底图"/>
        <xdr:cNvSpPr>
          <a:spLocks noChangeAspect="1" noChangeArrowheads="1"/>
        </xdr:cNvSpPr>
      </xdr:nvSpPr>
      <xdr:spPr>
        <a:xfrm>
          <a:off x="1428115" y="144858105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218</xdr:row>
      <xdr:rowOff>0</xdr:rowOff>
    </xdr:from>
    <xdr:to>
      <xdr:col>2</xdr:col>
      <xdr:colOff>274320</xdr:colOff>
      <xdr:row>218</xdr:row>
      <xdr:rowOff>508635</xdr:rowOff>
    </xdr:to>
    <xdr:sp>
      <xdr:nvSpPr>
        <xdr:cNvPr id="2023" name="Image1" descr="报表底图"/>
        <xdr:cNvSpPr>
          <a:spLocks noChangeAspect="1" noChangeArrowheads="1"/>
        </xdr:cNvSpPr>
      </xdr:nvSpPr>
      <xdr:spPr>
        <a:xfrm>
          <a:off x="1428115" y="144858105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218</xdr:row>
      <xdr:rowOff>0</xdr:rowOff>
    </xdr:from>
    <xdr:to>
      <xdr:col>2</xdr:col>
      <xdr:colOff>274320</xdr:colOff>
      <xdr:row>218</xdr:row>
      <xdr:rowOff>508635</xdr:rowOff>
    </xdr:to>
    <xdr:sp>
      <xdr:nvSpPr>
        <xdr:cNvPr id="2024" name="Image1" descr="报表底图"/>
        <xdr:cNvSpPr>
          <a:spLocks noChangeAspect="1" noChangeArrowheads="1"/>
        </xdr:cNvSpPr>
      </xdr:nvSpPr>
      <xdr:spPr>
        <a:xfrm>
          <a:off x="1428115" y="144858105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218</xdr:row>
      <xdr:rowOff>0</xdr:rowOff>
    </xdr:from>
    <xdr:to>
      <xdr:col>2</xdr:col>
      <xdr:colOff>274320</xdr:colOff>
      <xdr:row>218</xdr:row>
      <xdr:rowOff>478155</xdr:rowOff>
    </xdr:to>
    <xdr:sp>
      <xdr:nvSpPr>
        <xdr:cNvPr id="2025" name="Image1" descr="报表底图"/>
        <xdr:cNvSpPr>
          <a:spLocks noChangeAspect="1" noChangeArrowheads="1"/>
        </xdr:cNvSpPr>
      </xdr:nvSpPr>
      <xdr:spPr>
        <a:xfrm>
          <a:off x="1428115" y="144858105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218</xdr:row>
      <xdr:rowOff>0</xdr:rowOff>
    </xdr:from>
    <xdr:to>
      <xdr:col>2</xdr:col>
      <xdr:colOff>274320</xdr:colOff>
      <xdr:row>218</xdr:row>
      <xdr:rowOff>478155</xdr:rowOff>
    </xdr:to>
    <xdr:sp>
      <xdr:nvSpPr>
        <xdr:cNvPr id="2026" name="Image1" descr="报表底图"/>
        <xdr:cNvSpPr>
          <a:spLocks noChangeAspect="1" noChangeArrowheads="1"/>
        </xdr:cNvSpPr>
      </xdr:nvSpPr>
      <xdr:spPr>
        <a:xfrm>
          <a:off x="1428115" y="144858105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218</xdr:row>
      <xdr:rowOff>0</xdr:rowOff>
    </xdr:from>
    <xdr:to>
      <xdr:col>2</xdr:col>
      <xdr:colOff>274320</xdr:colOff>
      <xdr:row>218</xdr:row>
      <xdr:rowOff>478155</xdr:rowOff>
    </xdr:to>
    <xdr:sp>
      <xdr:nvSpPr>
        <xdr:cNvPr id="2027" name="Image1" descr="报表底图"/>
        <xdr:cNvSpPr>
          <a:spLocks noChangeAspect="1" noChangeArrowheads="1"/>
        </xdr:cNvSpPr>
      </xdr:nvSpPr>
      <xdr:spPr>
        <a:xfrm>
          <a:off x="1428115" y="144858105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218</xdr:row>
      <xdr:rowOff>0</xdr:rowOff>
    </xdr:from>
    <xdr:to>
      <xdr:col>2</xdr:col>
      <xdr:colOff>274320</xdr:colOff>
      <xdr:row>218</xdr:row>
      <xdr:rowOff>478155</xdr:rowOff>
    </xdr:to>
    <xdr:sp>
      <xdr:nvSpPr>
        <xdr:cNvPr id="2028" name="Image1" descr="报表底图"/>
        <xdr:cNvSpPr>
          <a:spLocks noChangeAspect="1" noChangeArrowheads="1"/>
        </xdr:cNvSpPr>
      </xdr:nvSpPr>
      <xdr:spPr>
        <a:xfrm>
          <a:off x="1428115" y="144858105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218</xdr:row>
      <xdr:rowOff>0</xdr:rowOff>
    </xdr:from>
    <xdr:to>
      <xdr:col>2</xdr:col>
      <xdr:colOff>274320</xdr:colOff>
      <xdr:row>218</xdr:row>
      <xdr:rowOff>478155</xdr:rowOff>
    </xdr:to>
    <xdr:sp>
      <xdr:nvSpPr>
        <xdr:cNvPr id="2029" name="Image1" descr="报表底图"/>
        <xdr:cNvSpPr>
          <a:spLocks noChangeAspect="1" noChangeArrowheads="1"/>
        </xdr:cNvSpPr>
      </xdr:nvSpPr>
      <xdr:spPr>
        <a:xfrm>
          <a:off x="1428115" y="144858105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219</xdr:row>
      <xdr:rowOff>0</xdr:rowOff>
    </xdr:from>
    <xdr:to>
      <xdr:col>2</xdr:col>
      <xdr:colOff>274320</xdr:colOff>
      <xdr:row>219</xdr:row>
      <xdr:rowOff>478155</xdr:rowOff>
    </xdr:to>
    <xdr:sp>
      <xdr:nvSpPr>
        <xdr:cNvPr id="2030" name="AutoShape 27" descr="报表底图"/>
        <xdr:cNvSpPr>
          <a:spLocks noChangeAspect="1" noChangeArrowheads="1"/>
        </xdr:cNvSpPr>
      </xdr:nvSpPr>
      <xdr:spPr>
        <a:xfrm>
          <a:off x="1428115" y="1455724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219</xdr:row>
      <xdr:rowOff>0</xdr:rowOff>
    </xdr:from>
    <xdr:to>
      <xdr:col>2</xdr:col>
      <xdr:colOff>274320</xdr:colOff>
      <xdr:row>219</xdr:row>
      <xdr:rowOff>508635</xdr:rowOff>
    </xdr:to>
    <xdr:sp>
      <xdr:nvSpPr>
        <xdr:cNvPr id="2031" name="AutoShape 28" descr="报表底图"/>
        <xdr:cNvSpPr>
          <a:spLocks noChangeAspect="1" noChangeArrowheads="1"/>
        </xdr:cNvSpPr>
      </xdr:nvSpPr>
      <xdr:spPr>
        <a:xfrm>
          <a:off x="1428115" y="1455724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219</xdr:row>
      <xdr:rowOff>0</xdr:rowOff>
    </xdr:from>
    <xdr:to>
      <xdr:col>2</xdr:col>
      <xdr:colOff>274320</xdr:colOff>
      <xdr:row>219</xdr:row>
      <xdr:rowOff>508635</xdr:rowOff>
    </xdr:to>
    <xdr:sp>
      <xdr:nvSpPr>
        <xdr:cNvPr id="2032" name="AutoShape 29" descr="报表底图"/>
        <xdr:cNvSpPr>
          <a:spLocks noChangeAspect="1" noChangeArrowheads="1"/>
        </xdr:cNvSpPr>
      </xdr:nvSpPr>
      <xdr:spPr>
        <a:xfrm>
          <a:off x="1428115" y="1455724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219</xdr:row>
      <xdr:rowOff>0</xdr:rowOff>
    </xdr:from>
    <xdr:to>
      <xdr:col>2</xdr:col>
      <xdr:colOff>274320</xdr:colOff>
      <xdr:row>219</xdr:row>
      <xdr:rowOff>508635</xdr:rowOff>
    </xdr:to>
    <xdr:sp>
      <xdr:nvSpPr>
        <xdr:cNvPr id="2033" name="AutoShape 30" descr="报表底图"/>
        <xdr:cNvSpPr>
          <a:spLocks noChangeAspect="1" noChangeArrowheads="1"/>
        </xdr:cNvSpPr>
      </xdr:nvSpPr>
      <xdr:spPr>
        <a:xfrm>
          <a:off x="1428115" y="1455724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219</xdr:row>
      <xdr:rowOff>0</xdr:rowOff>
    </xdr:from>
    <xdr:to>
      <xdr:col>2</xdr:col>
      <xdr:colOff>274320</xdr:colOff>
      <xdr:row>219</xdr:row>
      <xdr:rowOff>508635</xdr:rowOff>
    </xdr:to>
    <xdr:sp>
      <xdr:nvSpPr>
        <xdr:cNvPr id="2034" name="AutoShape 31" descr="报表底图"/>
        <xdr:cNvSpPr>
          <a:spLocks noChangeAspect="1" noChangeArrowheads="1"/>
        </xdr:cNvSpPr>
      </xdr:nvSpPr>
      <xdr:spPr>
        <a:xfrm>
          <a:off x="1428115" y="1455724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219</xdr:row>
      <xdr:rowOff>0</xdr:rowOff>
    </xdr:from>
    <xdr:to>
      <xdr:col>2</xdr:col>
      <xdr:colOff>274320</xdr:colOff>
      <xdr:row>219</xdr:row>
      <xdr:rowOff>508635</xdr:rowOff>
    </xdr:to>
    <xdr:sp>
      <xdr:nvSpPr>
        <xdr:cNvPr id="2035" name="AutoShape 32" descr="报表底图"/>
        <xdr:cNvSpPr>
          <a:spLocks noChangeAspect="1" noChangeArrowheads="1"/>
        </xdr:cNvSpPr>
      </xdr:nvSpPr>
      <xdr:spPr>
        <a:xfrm>
          <a:off x="1428115" y="1455724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219</xdr:row>
      <xdr:rowOff>0</xdr:rowOff>
    </xdr:from>
    <xdr:to>
      <xdr:col>2</xdr:col>
      <xdr:colOff>274320</xdr:colOff>
      <xdr:row>219</xdr:row>
      <xdr:rowOff>508635</xdr:rowOff>
    </xdr:to>
    <xdr:sp>
      <xdr:nvSpPr>
        <xdr:cNvPr id="2036" name="AutoShape 33" descr="报表底图"/>
        <xdr:cNvSpPr>
          <a:spLocks noChangeAspect="1" noChangeArrowheads="1"/>
        </xdr:cNvSpPr>
      </xdr:nvSpPr>
      <xdr:spPr>
        <a:xfrm>
          <a:off x="1428115" y="1455724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219</xdr:row>
      <xdr:rowOff>0</xdr:rowOff>
    </xdr:from>
    <xdr:to>
      <xdr:col>2</xdr:col>
      <xdr:colOff>274320</xdr:colOff>
      <xdr:row>219</xdr:row>
      <xdr:rowOff>508635</xdr:rowOff>
    </xdr:to>
    <xdr:sp>
      <xdr:nvSpPr>
        <xdr:cNvPr id="2037" name="AutoShape 34" descr="报表底图"/>
        <xdr:cNvSpPr>
          <a:spLocks noChangeAspect="1" noChangeArrowheads="1"/>
        </xdr:cNvSpPr>
      </xdr:nvSpPr>
      <xdr:spPr>
        <a:xfrm>
          <a:off x="1428115" y="1455724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219</xdr:row>
      <xdr:rowOff>0</xdr:rowOff>
    </xdr:from>
    <xdr:to>
      <xdr:col>2</xdr:col>
      <xdr:colOff>274320</xdr:colOff>
      <xdr:row>219</xdr:row>
      <xdr:rowOff>478155</xdr:rowOff>
    </xdr:to>
    <xdr:sp>
      <xdr:nvSpPr>
        <xdr:cNvPr id="2038" name="AutoShape 35" descr="报表底图"/>
        <xdr:cNvSpPr>
          <a:spLocks noChangeAspect="1" noChangeArrowheads="1"/>
        </xdr:cNvSpPr>
      </xdr:nvSpPr>
      <xdr:spPr>
        <a:xfrm>
          <a:off x="1428115" y="1455724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219</xdr:row>
      <xdr:rowOff>0</xdr:rowOff>
    </xdr:from>
    <xdr:to>
      <xdr:col>2</xdr:col>
      <xdr:colOff>274320</xdr:colOff>
      <xdr:row>219</xdr:row>
      <xdr:rowOff>478155</xdr:rowOff>
    </xdr:to>
    <xdr:sp>
      <xdr:nvSpPr>
        <xdr:cNvPr id="2039" name="AutoShape 36" descr="报表底图"/>
        <xdr:cNvSpPr>
          <a:spLocks noChangeAspect="1" noChangeArrowheads="1"/>
        </xdr:cNvSpPr>
      </xdr:nvSpPr>
      <xdr:spPr>
        <a:xfrm>
          <a:off x="1428115" y="1455724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219</xdr:row>
      <xdr:rowOff>0</xdr:rowOff>
    </xdr:from>
    <xdr:to>
      <xdr:col>2</xdr:col>
      <xdr:colOff>274320</xdr:colOff>
      <xdr:row>219</xdr:row>
      <xdr:rowOff>478155</xdr:rowOff>
    </xdr:to>
    <xdr:sp>
      <xdr:nvSpPr>
        <xdr:cNvPr id="2040" name="AutoShape 37" descr="报表底图"/>
        <xdr:cNvSpPr>
          <a:spLocks noChangeAspect="1" noChangeArrowheads="1"/>
        </xdr:cNvSpPr>
      </xdr:nvSpPr>
      <xdr:spPr>
        <a:xfrm>
          <a:off x="1428115" y="1455724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219</xdr:row>
      <xdr:rowOff>0</xdr:rowOff>
    </xdr:from>
    <xdr:to>
      <xdr:col>2</xdr:col>
      <xdr:colOff>274320</xdr:colOff>
      <xdr:row>219</xdr:row>
      <xdr:rowOff>478155</xdr:rowOff>
    </xdr:to>
    <xdr:sp>
      <xdr:nvSpPr>
        <xdr:cNvPr id="2041" name="AutoShape 38" descr="报表底图"/>
        <xdr:cNvSpPr>
          <a:spLocks noChangeAspect="1" noChangeArrowheads="1"/>
        </xdr:cNvSpPr>
      </xdr:nvSpPr>
      <xdr:spPr>
        <a:xfrm>
          <a:off x="1428115" y="1455724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219</xdr:row>
      <xdr:rowOff>0</xdr:rowOff>
    </xdr:from>
    <xdr:to>
      <xdr:col>2</xdr:col>
      <xdr:colOff>274320</xdr:colOff>
      <xdr:row>219</xdr:row>
      <xdr:rowOff>478155</xdr:rowOff>
    </xdr:to>
    <xdr:sp>
      <xdr:nvSpPr>
        <xdr:cNvPr id="2042" name="AutoShape 39" descr="报表底图"/>
        <xdr:cNvSpPr>
          <a:spLocks noChangeAspect="1" noChangeArrowheads="1"/>
        </xdr:cNvSpPr>
      </xdr:nvSpPr>
      <xdr:spPr>
        <a:xfrm>
          <a:off x="1428115" y="1455724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219</xdr:row>
      <xdr:rowOff>0</xdr:rowOff>
    </xdr:from>
    <xdr:to>
      <xdr:col>2</xdr:col>
      <xdr:colOff>274320</xdr:colOff>
      <xdr:row>219</xdr:row>
      <xdr:rowOff>478155</xdr:rowOff>
    </xdr:to>
    <xdr:sp>
      <xdr:nvSpPr>
        <xdr:cNvPr id="2043" name="AutoShape 40" descr="报表底图"/>
        <xdr:cNvSpPr>
          <a:spLocks noChangeAspect="1" noChangeArrowheads="1"/>
        </xdr:cNvSpPr>
      </xdr:nvSpPr>
      <xdr:spPr>
        <a:xfrm>
          <a:off x="1428115" y="1455724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219</xdr:row>
      <xdr:rowOff>0</xdr:rowOff>
    </xdr:from>
    <xdr:to>
      <xdr:col>2</xdr:col>
      <xdr:colOff>274320</xdr:colOff>
      <xdr:row>219</xdr:row>
      <xdr:rowOff>508635</xdr:rowOff>
    </xdr:to>
    <xdr:sp>
      <xdr:nvSpPr>
        <xdr:cNvPr id="2044" name="AutoShape 41" descr="报表底图"/>
        <xdr:cNvSpPr>
          <a:spLocks noChangeAspect="1" noChangeArrowheads="1"/>
        </xdr:cNvSpPr>
      </xdr:nvSpPr>
      <xdr:spPr>
        <a:xfrm>
          <a:off x="1428115" y="1455724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219</xdr:row>
      <xdr:rowOff>0</xdr:rowOff>
    </xdr:from>
    <xdr:to>
      <xdr:col>2</xdr:col>
      <xdr:colOff>274320</xdr:colOff>
      <xdr:row>219</xdr:row>
      <xdr:rowOff>508635</xdr:rowOff>
    </xdr:to>
    <xdr:sp>
      <xdr:nvSpPr>
        <xdr:cNvPr id="2045" name="AutoShape 42" descr="报表底图"/>
        <xdr:cNvSpPr>
          <a:spLocks noChangeAspect="1" noChangeArrowheads="1"/>
        </xdr:cNvSpPr>
      </xdr:nvSpPr>
      <xdr:spPr>
        <a:xfrm>
          <a:off x="1428115" y="1455724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219</xdr:row>
      <xdr:rowOff>0</xdr:rowOff>
    </xdr:from>
    <xdr:to>
      <xdr:col>2</xdr:col>
      <xdr:colOff>274320</xdr:colOff>
      <xdr:row>219</xdr:row>
      <xdr:rowOff>508635</xdr:rowOff>
    </xdr:to>
    <xdr:sp>
      <xdr:nvSpPr>
        <xdr:cNvPr id="2046" name="AutoShape 43" descr="报表底图"/>
        <xdr:cNvSpPr>
          <a:spLocks noChangeAspect="1" noChangeArrowheads="1"/>
        </xdr:cNvSpPr>
      </xdr:nvSpPr>
      <xdr:spPr>
        <a:xfrm>
          <a:off x="1428115" y="1455724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219</xdr:row>
      <xdr:rowOff>0</xdr:rowOff>
    </xdr:from>
    <xdr:to>
      <xdr:col>2</xdr:col>
      <xdr:colOff>274320</xdr:colOff>
      <xdr:row>219</xdr:row>
      <xdr:rowOff>508635</xdr:rowOff>
    </xdr:to>
    <xdr:sp>
      <xdr:nvSpPr>
        <xdr:cNvPr id="2047" name="AutoShape 44" descr="报表底图"/>
        <xdr:cNvSpPr>
          <a:spLocks noChangeAspect="1" noChangeArrowheads="1"/>
        </xdr:cNvSpPr>
      </xdr:nvSpPr>
      <xdr:spPr>
        <a:xfrm>
          <a:off x="1428115" y="1455724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219</xdr:row>
      <xdr:rowOff>0</xdr:rowOff>
    </xdr:from>
    <xdr:to>
      <xdr:col>2</xdr:col>
      <xdr:colOff>274320</xdr:colOff>
      <xdr:row>219</xdr:row>
      <xdr:rowOff>508635</xdr:rowOff>
    </xdr:to>
    <xdr:sp>
      <xdr:nvSpPr>
        <xdr:cNvPr id="2048" name="AutoShape 45" descr="报表底图"/>
        <xdr:cNvSpPr>
          <a:spLocks noChangeAspect="1" noChangeArrowheads="1"/>
        </xdr:cNvSpPr>
      </xdr:nvSpPr>
      <xdr:spPr>
        <a:xfrm>
          <a:off x="1428115" y="1455724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219</xdr:row>
      <xdr:rowOff>0</xdr:rowOff>
    </xdr:from>
    <xdr:to>
      <xdr:col>2</xdr:col>
      <xdr:colOff>274320</xdr:colOff>
      <xdr:row>219</xdr:row>
      <xdr:rowOff>508635</xdr:rowOff>
    </xdr:to>
    <xdr:sp>
      <xdr:nvSpPr>
        <xdr:cNvPr id="2049" name="AutoShape 46" descr="报表底图"/>
        <xdr:cNvSpPr>
          <a:spLocks noChangeAspect="1" noChangeArrowheads="1"/>
        </xdr:cNvSpPr>
      </xdr:nvSpPr>
      <xdr:spPr>
        <a:xfrm>
          <a:off x="1428115" y="1455724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219</xdr:row>
      <xdr:rowOff>0</xdr:rowOff>
    </xdr:from>
    <xdr:to>
      <xdr:col>2</xdr:col>
      <xdr:colOff>274320</xdr:colOff>
      <xdr:row>219</xdr:row>
      <xdr:rowOff>508635</xdr:rowOff>
    </xdr:to>
    <xdr:sp>
      <xdr:nvSpPr>
        <xdr:cNvPr id="2050" name="AutoShape 47" descr="报表底图"/>
        <xdr:cNvSpPr>
          <a:spLocks noChangeAspect="1" noChangeArrowheads="1"/>
        </xdr:cNvSpPr>
      </xdr:nvSpPr>
      <xdr:spPr>
        <a:xfrm>
          <a:off x="1428115" y="1455724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219</xdr:row>
      <xdr:rowOff>0</xdr:rowOff>
    </xdr:from>
    <xdr:to>
      <xdr:col>2</xdr:col>
      <xdr:colOff>274320</xdr:colOff>
      <xdr:row>219</xdr:row>
      <xdr:rowOff>478155</xdr:rowOff>
    </xdr:to>
    <xdr:sp>
      <xdr:nvSpPr>
        <xdr:cNvPr id="2051" name="AutoShape 48" descr="报表底图"/>
        <xdr:cNvSpPr>
          <a:spLocks noChangeAspect="1" noChangeArrowheads="1"/>
        </xdr:cNvSpPr>
      </xdr:nvSpPr>
      <xdr:spPr>
        <a:xfrm>
          <a:off x="1428115" y="1455724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219</xdr:row>
      <xdr:rowOff>0</xdr:rowOff>
    </xdr:from>
    <xdr:to>
      <xdr:col>2</xdr:col>
      <xdr:colOff>274320</xdr:colOff>
      <xdr:row>219</xdr:row>
      <xdr:rowOff>478155</xdr:rowOff>
    </xdr:to>
    <xdr:sp>
      <xdr:nvSpPr>
        <xdr:cNvPr id="2052" name="AutoShape 49" descr="报表底图"/>
        <xdr:cNvSpPr>
          <a:spLocks noChangeAspect="1" noChangeArrowheads="1"/>
        </xdr:cNvSpPr>
      </xdr:nvSpPr>
      <xdr:spPr>
        <a:xfrm>
          <a:off x="1428115" y="1455724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219</xdr:row>
      <xdr:rowOff>0</xdr:rowOff>
    </xdr:from>
    <xdr:to>
      <xdr:col>2</xdr:col>
      <xdr:colOff>274320</xdr:colOff>
      <xdr:row>219</xdr:row>
      <xdr:rowOff>478155</xdr:rowOff>
    </xdr:to>
    <xdr:sp>
      <xdr:nvSpPr>
        <xdr:cNvPr id="2053" name="AutoShape 50" descr="报表底图"/>
        <xdr:cNvSpPr>
          <a:spLocks noChangeAspect="1" noChangeArrowheads="1"/>
        </xdr:cNvSpPr>
      </xdr:nvSpPr>
      <xdr:spPr>
        <a:xfrm>
          <a:off x="1428115" y="1455724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219</xdr:row>
      <xdr:rowOff>0</xdr:rowOff>
    </xdr:from>
    <xdr:to>
      <xdr:col>2</xdr:col>
      <xdr:colOff>274320</xdr:colOff>
      <xdr:row>219</xdr:row>
      <xdr:rowOff>478155</xdr:rowOff>
    </xdr:to>
    <xdr:sp>
      <xdr:nvSpPr>
        <xdr:cNvPr id="2054" name="AutoShape 51" descr="报表底图"/>
        <xdr:cNvSpPr>
          <a:spLocks noChangeAspect="1" noChangeArrowheads="1"/>
        </xdr:cNvSpPr>
      </xdr:nvSpPr>
      <xdr:spPr>
        <a:xfrm>
          <a:off x="1428115" y="1455724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219</xdr:row>
      <xdr:rowOff>0</xdr:rowOff>
    </xdr:from>
    <xdr:to>
      <xdr:col>2</xdr:col>
      <xdr:colOff>274320</xdr:colOff>
      <xdr:row>219</xdr:row>
      <xdr:rowOff>478155</xdr:rowOff>
    </xdr:to>
    <xdr:sp>
      <xdr:nvSpPr>
        <xdr:cNvPr id="2055" name="AutoShape 52" descr="报表底图"/>
        <xdr:cNvSpPr>
          <a:spLocks noChangeAspect="1" noChangeArrowheads="1"/>
        </xdr:cNvSpPr>
      </xdr:nvSpPr>
      <xdr:spPr>
        <a:xfrm>
          <a:off x="1428115" y="1455724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219</xdr:row>
      <xdr:rowOff>0</xdr:rowOff>
    </xdr:from>
    <xdr:to>
      <xdr:col>2</xdr:col>
      <xdr:colOff>274320</xdr:colOff>
      <xdr:row>219</xdr:row>
      <xdr:rowOff>478155</xdr:rowOff>
    </xdr:to>
    <xdr:sp>
      <xdr:nvSpPr>
        <xdr:cNvPr id="2056" name="Image1" descr="报表底图"/>
        <xdr:cNvSpPr>
          <a:spLocks noChangeAspect="1" noChangeArrowheads="1"/>
        </xdr:cNvSpPr>
      </xdr:nvSpPr>
      <xdr:spPr>
        <a:xfrm>
          <a:off x="1428115" y="1455724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219</xdr:row>
      <xdr:rowOff>0</xdr:rowOff>
    </xdr:from>
    <xdr:to>
      <xdr:col>2</xdr:col>
      <xdr:colOff>274320</xdr:colOff>
      <xdr:row>219</xdr:row>
      <xdr:rowOff>508635</xdr:rowOff>
    </xdr:to>
    <xdr:sp>
      <xdr:nvSpPr>
        <xdr:cNvPr id="2057" name="Image1" descr="报表底图"/>
        <xdr:cNvSpPr>
          <a:spLocks noChangeAspect="1" noChangeArrowheads="1"/>
        </xdr:cNvSpPr>
      </xdr:nvSpPr>
      <xdr:spPr>
        <a:xfrm>
          <a:off x="1428115" y="1455724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219</xdr:row>
      <xdr:rowOff>0</xdr:rowOff>
    </xdr:from>
    <xdr:to>
      <xdr:col>2</xdr:col>
      <xdr:colOff>274320</xdr:colOff>
      <xdr:row>219</xdr:row>
      <xdr:rowOff>508635</xdr:rowOff>
    </xdr:to>
    <xdr:sp>
      <xdr:nvSpPr>
        <xdr:cNvPr id="2058" name="Image1" descr="报表底图"/>
        <xdr:cNvSpPr>
          <a:spLocks noChangeAspect="1" noChangeArrowheads="1"/>
        </xdr:cNvSpPr>
      </xdr:nvSpPr>
      <xdr:spPr>
        <a:xfrm>
          <a:off x="1428115" y="1455724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219</xdr:row>
      <xdr:rowOff>0</xdr:rowOff>
    </xdr:from>
    <xdr:to>
      <xdr:col>2</xdr:col>
      <xdr:colOff>274320</xdr:colOff>
      <xdr:row>219</xdr:row>
      <xdr:rowOff>508635</xdr:rowOff>
    </xdr:to>
    <xdr:sp>
      <xdr:nvSpPr>
        <xdr:cNvPr id="2059" name="Image1" descr="报表底图"/>
        <xdr:cNvSpPr>
          <a:spLocks noChangeAspect="1" noChangeArrowheads="1"/>
        </xdr:cNvSpPr>
      </xdr:nvSpPr>
      <xdr:spPr>
        <a:xfrm>
          <a:off x="1428115" y="1455724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219</xdr:row>
      <xdr:rowOff>0</xdr:rowOff>
    </xdr:from>
    <xdr:to>
      <xdr:col>2</xdr:col>
      <xdr:colOff>274320</xdr:colOff>
      <xdr:row>219</xdr:row>
      <xdr:rowOff>508635</xdr:rowOff>
    </xdr:to>
    <xdr:sp>
      <xdr:nvSpPr>
        <xdr:cNvPr id="2060" name="Image1" descr="报表底图"/>
        <xdr:cNvSpPr>
          <a:spLocks noChangeAspect="1" noChangeArrowheads="1"/>
        </xdr:cNvSpPr>
      </xdr:nvSpPr>
      <xdr:spPr>
        <a:xfrm>
          <a:off x="1428115" y="1455724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219</xdr:row>
      <xdr:rowOff>0</xdr:rowOff>
    </xdr:from>
    <xdr:to>
      <xdr:col>2</xdr:col>
      <xdr:colOff>274320</xdr:colOff>
      <xdr:row>219</xdr:row>
      <xdr:rowOff>508635</xdr:rowOff>
    </xdr:to>
    <xdr:sp>
      <xdr:nvSpPr>
        <xdr:cNvPr id="2061" name="Image1" descr="报表底图"/>
        <xdr:cNvSpPr>
          <a:spLocks noChangeAspect="1" noChangeArrowheads="1"/>
        </xdr:cNvSpPr>
      </xdr:nvSpPr>
      <xdr:spPr>
        <a:xfrm>
          <a:off x="1428115" y="1455724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219</xdr:row>
      <xdr:rowOff>0</xdr:rowOff>
    </xdr:from>
    <xdr:to>
      <xdr:col>2</xdr:col>
      <xdr:colOff>274320</xdr:colOff>
      <xdr:row>219</xdr:row>
      <xdr:rowOff>508635</xdr:rowOff>
    </xdr:to>
    <xdr:sp>
      <xdr:nvSpPr>
        <xdr:cNvPr id="2062" name="Image1" descr="报表底图"/>
        <xdr:cNvSpPr>
          <a:spLocks noChangeAspect="1" noChangeArrowheads="1"/>
        </xdr:cNvSpPr>
      </xdr:nvSpPr>
      <xdr:spPr>
        <a:xfrm>
          <a:off x="1428115" y="1455724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219</xdr:row>
      <xdr:rowOff>0</xdr:rowOff>
    </xdr:from>
    <xdr:to>
      <xdr:col>2</xdr:col>
      <xdr:colOff>274320</xdr:colOff>
      <xdr:row>219</xdr:row>
      <xdr:rowOff>508635</xdr:rowOff>
    </xdr:to>
    <xdr:sp>
      <xdr:nvSpPr>
        <xdr:cNvPr id="2063" name="Image1" descr="报表底图"/>
        <xdr:cNvSpPr>
          <a:spLocks noChangeAspect="1" noChangeArrowheads="1"/>
        </xdr:cNvSpPr>
      </xdr:nvSpPr>
      <xdr:spPr>
        <a:xfrm>
          <a:off x="1428115" y="1455724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219</xdr:row>
      <xdr:rowOff>0</xdr:rowOff>
    </xdr:from>
    <xdr:to>
      <xdr:col>2</xdr:col>
      <xdr:colOff>274320</xdr:colOff>
      <xdr:row>219</xdr:row>
      <xdr:rowOff>478155</xdr:rowOff>
    </xdr:to>
    <xdr:sp>
      <xdr:nvSpPr>
        <xdr:cNvPr id="2064" name="Image1" descr="报表底图"/>
        <xdr:cNvSpPr>
          <a:spLocks noChangeAspect="1" noChangeArrowheads="1"/>
        </xdr:cNvSpPr>
      </xdr:nvSpPr>
      <xdr:spPr>
        <a:xfrm>
          <a:off x="1428115" y="1455724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219</xdr:row>
      <xdr:rowOff>0</xdr:rowOff>
    </xdr:from>
    <xdr:to>
      <xdr:col>2</xdr:col>
      <xdr:colOff>274320</xdr:colOff>
      <xdr:row>219</xdr:row>
      <xdr:rowOff>478155</xdr:rowOff>
    </xdr:to>
    <xdr:sp>
      <xdr:nvSpPr>
        <xdr:cNvPr id="2065" name="Image1" descr="报表底图"/>
        <xdr:cNvSpPr>
          <a:spLocks noChangeAspect="1" noChangeArrowheads="1"/>
        </xdr:cNvSpPr>
      </xdr:nvSpPr>
      <xdr:spPr>
        <a:xfrm>
          <a:off x="1428115" y="1455724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219</xdr:row>
      <xdr:rowOff>0</xdr:rowOff>
    </xdr:from>
    <xdr:to>
      <xdr:col>2</xdr:col>
      <xdr:colOff>274320</xdr:colOff>
      <xdr:row>219</xdr:row>
      <xdr:rowOff>478155</xdr:rowOff>
    </xdr:to>
    <xdr:sp>
      <xdr:nvSpPr>
        <xdr:cNvPr id="2066" name="Image1" descr="报表底图"/>
        <xdr:cNvSpPr>
          <a:spLocks noChangeAspect="1" noChangeArrowheads="1"/>
        </xdr:cNvSpPr>
      </xdr:nvSpPr>
      <xdr:spPr>
        <a:xfrm>
          <a:off x="1428115" y="1455724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219</xdr:row>
      <xdr:rowOff>0</xdr:rowOff>
    </xdr:from>
    <xdr:to>
      <xdr:col>2</xdr:col>
      <xdr:colOff>274320</xdr:colOff>
      <xdr:row>219</xdr:row>
      <xdr:rowOff>478155</xdr:rowOff>
    </xdr:to>
    <xdr:sp>
      <xdr:nvSpPr>
        <xdr:cNvPr id="2067" name="Image1" descr="报表底图"/>
        <xdr:cNvSpPr>
          <a:spLocks noChangeAspect="1" noChangeArrowheads="1"/>
        </xdr:cNvSpPr>
      </xdr:nvSpPr>
      <xdr:spPr>
        <a:xfrm>
          <a:off x="1428115" y="1455724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219</xdr:row>
      <xdr:rowOff>0</xdr:rowOff>
    </xdr:from>
    <xdr:to>
      <xdr:col>2</xdr:col>
      <xdr:colOff>274320</xdr:colOff>
      <xdr:row>219</xdr:row>
      <xdr:rowOff>478155</xdr:rowOff>
    </xdr:to>
    <xdr:sp>
      <xdr:nvSpPr>
        <xdr:cNvPr id="2068" name="Image1" descr="报表底图"/>
        <xdr:cNvSpPr>
          <a:spLocks noChangeAspect="1" noChangeArrowheads="1"/>
        </xdr:cNvSpPr>
      </xdr:nvSpPr>
      <xdr:spPr>
        <a:xfrm>
          <a:off x="1428115" y="1455724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219</xdr:row>
      <xdr:rowOff>0</xdr:rowOff>
    </xdr:from>
    <xdr:to>
      <xdr:col>2</xdr:col>
      <xdr:colOff>274320</xdr:colOff>
      <xdr:row>219</xdr:row>
      <xdr:rowOff>478155</xdr:rowOff>
    </xdr:to>
    <xdr:sp>
      <xdr:nvSpPr>
        <xdr:cNvPr id="2069" name="Image1" descr="报表底图"/>
        <xdr:cNvSpPr>
          <a:spLocks noChangeAspect="1" noChangeArrowheads="1"/>
        </xdr:cNvSpPr>
      </xdr:nvSpPr>
      <xdr:spPr>
        <a:xfrm>
          <a:off x="1428115" y="1455724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219</xdr:row>
      <xdr:rowOff>0</xdr:rowOff>
    </xdr:from>
    <xdr:to>
      <xdr:col>2</xdr:col>
      <xdr:colOff>274320</xdr:colOff>
      <xdr:row>219</xdr:row>
      <xdr:rowOff>508635</xdr:rowOff>
    </xdr:to>
    <xdr:sp>
      <xdr:nvSpPr>
        <xdr:cNvPr id="2070" name="Image1" descr="报表底图"/>
        <xdr:cNvSpPr>
          <a:spLocks noChangeAspect="1" noChangeArrowheads="1"/>
        </xdr:cNvSpPr>
      </xdr:nvSpPr>
      <xdr:spPr>
        <a:xfrm>
          <a:off x="1428115" y="1455724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219</xdr:row>
      <xdr:rowOff>0</xdr:rowOff>
    </xdr:from>
    <xdr:to>
      <xdr:col>2</xdr:col>
      <xdr:colOff>274320</xdr:colOff>
      <xdr:row>219</xdr:row>
      <xdr:rowOff>508635</xdr:rowOff>
    </xdr:to>
    <xdr:sp>
      <xdr:nvSpPr>
        <xdr:cNvPr id="2071" name="Image1" descr="报表底图"/>
        <xdr:cNvSpPr>
          <a:spLocks noChangeAspect="1" noChangeArrowheads="1"/>
        </xdr:cNvSpPr>
      </xdr:nvSpPr>
      <xdr:spPr>
        <a:xfrm>
          <a:off x="1428115" y="1455724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219</xdr:row>
      <xdr:rowOff>0</xdr:rowOff>
    </xdr:from>
    <xdr:to>
      <xdr:col>2</xdr:col>
      <xdr:colOff>274320</xdr:colOff>
      <xdr:row>219</xdr:row>
      <xdr:rowOff>508635</xdr:rowOff>
    </xdr:to>
    <xdr:sp>
      <xdr:nvSpPr>
        <xdr:cNvPr id="2072" name="Image1" descr="报表底图"/>
        <xdr:cNvSpPr>
          <a:spLocks noChangeAspect="1" noChangeArrowheads="1"/>
        </xdr:cNvSpPr>
      </xdr:nvSpPr>
      <xdr:spPr>
        <a:xfrm>
          <a:off x="1428115" y="1455724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219</xdr:row>
      <xdr:rowOff>0</xdr:rowOff>
    </xdr:from>
    <xdr:to>
      <xdr:col>2</xdr:col>
      <xdr:colOff>274320</xdr:colOff>
      <xdr:row>219</xdr:row>
      <xdr:rowOff>508635</xdr:rowOff>
    </xdr:to>
    <xdr:sp>
      <xdr:nvSpPr>
        <xdr:cNvPr id="2073" name="Image1" descr="报表底图"/>
        <xdr:cNvSpPr>
          <a:spLocks noChangeAspect="1" noChangeArrowheads="1"/>
        </xdr:cNvSpPr>
      </xdr:nvSpPr>
      <xdr:spPr>
        <a:xfrm>
          <a:off x="1428115" y="1455724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219</xdr:row>
      <xdr:rowOff>0</xdr:rowOff>
    </xdr:from>
    <xdr:to>
      <xdr:col>2</xdr:col>
      <xdr:colOff>274320</xdr:colOff>
      <xdr:row>219</xdr:row>
      <xdr:rowOff>508635</xdr:rowOff>
    </xdr:to>
    <xdr:sp>
      <xdr:nvSpPr>
        <xdr:cNvPr id="2074" name="Image1" descr="报表底图"/>
        <xdr:cNvSpPr>
          <a:spLocks noChangeAspect="1" noChangeArrowheads="1"/>
        </xdr:cNvSpPr>
      </xdr:nvSpPr>
      <xdr:spPr>
        <a:xfrm>
          <a:off x="1428115" y="1455724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219</xdr:row>
      <xdr:rowOff>0</xdr:rowOff>
    </xdr:from>
    <xdr:to>
      <xdr:col>2</xdr:col>
      <xdr:colOff>274320</xdr:colOff>
      <xdr:row>219</xdr:row>
      <xdr:rowOff>508635</xdr:rowOff>
    </xdr:to>
    <xdr:sp>
      <xdr:nvSpPr>
        <xdr:cNvPr id="2075" name="Image1" descr="报表底图"/>
        <xdr:cNvSpPr>
          <a:spLocks noChangeAspect="1" noChangeArrowheads="1"/>
        </xdr:cNvSpPr>
      </xdr:nvSpPr>
      <xdr:spPr>
        <a:xfrm>
          <a:off x="1428115" y="1455724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219</xdr:row>
      <xdr:rowOff>0</xdr:rowOff>
    </xdr:from>
    <xdr:to>
      <xdr:col>2</xdr:col>
      <xdr:colOff>274320</xdr:colOff>
      <xdr:row>219</xdr:row>
      <xdr:rowOff>508635</xdr:rowOff>
    </xdr:to>
    <xdr:sp>
      <xdr:nvSpPr>
        <xdr:cNvPr id="2076" name="Image1" descr="报表底图"/>
        <xdr:cNvSpPr>
          <a:spLocks noChangeAspect="1" noChangeArrowheads="1"/>
        </xdr:cNvSpPr>
      </xdr:nvSpPr>
      <xdr:spPr>
        <a:xfrm>
          <a:off x="1428115" y="1455724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219</xdr:row>
      <xdr:rowOff>0</xdr:rowOff>
    </xdr:from>
    <xdr:to>
      <xdr:col>2</xdr:col>
      <xdr:colOff>274320</xdr:colOff>
      <xdr:row>219</xdr:row>
      <xdr:rowOff>478155</xdr:rowOff>
    </xdr:to>
    <xdr:sp>
      <xdr:nvSpPr>
        <xdr:cNvPr id="2077" name="Image1" descr="报表底图"/>
        <xdr:cNvSpPr>
          <a:spLocks noChangeAspect="1" noChangeArrowheads="1"/>
        </xdr:cNvSpPr>
      </xdr:nvSpPr>
      <xdr:spPr>
        <a:xfrm>
          <a:off x="1428115" y="1455724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219</xdr:row>
      <xdr:rowOff>0</xdr:rowOff>
    </xdr:from>
    <xdr:to>
      <xdr:col>2</xdr:col>
      <xdr:colOff>274320</xdr:colOff>
      <xdr:row>219</xdr:row>
      <xdr:rowOff>478155</xdr:rowOff>
    </xdr:to>
    <xdr:sp>
      <xdr:nvSpPr>
        <xdr:cNvPr id="2078" name="Image1" descr="报表底图"/>
        <xdr:cNvSpPr>
          <a:spLocks noChangeAspect="1" noChangeArrowheads="1"/>
        </xdr:cNvSpPr>
      </xdr:nvSpPr>
      <xdr:spPr>
        <a:xfrm>
          <a:off x="1428115" y="1455724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219</xdr:row>
      <xdr:rowOff>0</xdr:rowOff>
    </xdr:from>
    <xdr:to>
      <xdr:col>2</xdr:col>
      <xdr:colOff>274320</xdr:colOff>
      <xdr:row>219</xdr:row>
      <xdr:rowOff>478155</xdr:rowOff>
    </xdr:to>
    <xdr:sp>
      <xdr:nvSpPr>
        <xdr:cNvPr id="2079" name="Image1" descr="报表底图"/>
        <xdr:cNvSpPr>
          <a:spLocks noChangeAspect="1" noChangeArrowheads="1"/>
        </xdr:cNvSpPr>
      </xdr:nvSpPr>
      <xdr:spPr>
        <a:xfrm>
          <a:off x="1428115" y="1455724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219</xdr:row>
      <xdr:rowOff>0</xdr:rowOff>
    </xdr:from>
    <xdr:to>
      <xdr:col>2</xdr:col>
      <xdr:colOff>274320</xdr:colOff>
      <xdr:row>219</xdr:row>
      <xdr:rowOff>478155</xdr:rowOff>
    </xdr:to>
    <xdr:sp>
      <xdr:nvSpPr>
        <xdr:cNvPr id="2080" name="Image1" descr="报表底图"/>
        <xdr:cNvSpPr>
          <a:spLocks noChangeAspect="1" noChangeArrowheads="1"/>
        </xdr:cNvSpPr>
      </xdr:nvSpPr>
      <xdr:spPr>
        <a:xfrm>
          <a:off x="1428115" y="1455724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219</xdr:row>
      <xdr:rowOff>0</xdr:rowOff>
    </xdr:from>
    <xdr:to>
      <xdr:col>2</xdr:col>
      <xdr:colOff>274320</xdr:colOff>
      <xdr:row>219</xdr:row>
      <xdr:rowOff>478155</xdr:rowOff>
    </xdr:to>
    <xdr:sp>
      <xdr:nvSpPr>
        <xdr:cNvPr id="2081" name="Image1" descr="报表底图"/>
        <xdr:cNvSpPr>
          <a:spLocks noChangeAspect="1" noChangeArrowheads="1"/>
        </xdr:cNvSpPr>
      </xdr:nvSpPr>
      <xdr:spPr>
        <a:xfrm>
          <a:off x="1428115" y="1455724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219</xdr:row>
      <xdr:rowOff>0</xdr:rowOff>
    </xdr:from>
    <xdr:to>
      <xdr:col>2</xdr:col>
      <xdr:colOff>274320</xdr:colOff>
      <xdr:row>219</xdr:row>
      <xdr:rowOff>478155</xdr:rowOff>
    </xdr:to>
    <xdr:sp>
      <xdr:nvSpPr>
        <xdr:cNvPr id="2082" name="AutoShape 27" descr="报表底图"/>
        <xdr:cNvSpPr>
          <a:spLocks noChangeAspect="1" noChangeArrowheads="1"/>
        </xdr:cNvSpPr>
      </xdr:nvSpPr>
      <xdr:spPr>
        <a:xfrm>
          <a:off x="1428115" y="1455724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219</xdr:row>
      <xdr:rowOff>0</xdr:rowOff>
    </xdr:from>
    <xdr:to>
      <xdr:col>2</xdr:col>
      <xdr:colOff>274320</xdr:colOff>
      <xdr:row>219</xdr:row>
      <xdr:rowOff>508635</xdr:rowOff>
    </xdr:to>
    <xdr:sp>
      <xdr:nvSpPr>
        <xdr:cNvPr id="2083" name="AutoShape 28" descr="报表底图"/>
        <xdr:cNvSpPr>
          <a:spLocks noChangeAspect="1" noChangeArrowheads="1"/>
        </xdr:cNvSpPr>
      </xdr:nvSpPr>
      <xdr:spPr>
        <a:xfrm>
          <a:off x="1428115" y="1455724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219</xdr:row>
      <xdr:rowOff>0</xdr:rowOff>
    </xdr:from>
    <xdr:to>
      <xdr:col>2</xdr:col>
      <xdr:colOff>274320</xdr:colOff>
      <xdr:row>219</xdr:row>
      <xdr:rowOff>508635</xdr:rowOff>
    </xdr:to>
    <xdr:sp>
      <xdr:nvSpPr>
        <xdr:cNvPr id="2084" name="AutoShape 29" descr="报表底图"/>
        <xdr:cNvSpPr>
          <a:spLocks noChangeAspect="1" noChangeArrowheads="1"/>
        </xdr:cNvSpPr>
      </xdr:nvSpPr>
      <xdr:spPr>
        <a:xfrm>
          <a:off x="1428115" y="1455724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219</xdr:row>
      <xdr:rowOff>0</xdr:rowOff>
    </xdr:from>
    <xdr:to>
      <xdr:col>2</xdr:col>
      <xdr:colOff>274320</xdr:colOff>
      <xdr:row>219</xdr:row>
      <xdr:rowOff>508635</xdr:rowOff>
    </xdr:to>
    <xdr:sp>
      <xdr:nvSpPr>
        <xdr:cNvPr id="2085" name="AutoShape 30" descr="报表底图"/>
        <xdr:cNvSpPr>
          <a:spLocks noChangeAspect="1" noChangeArrowheads="1"/>
        </xdr:cNvSpPr>
      </xdr:nvSpPr>
      <xdr:spPr>
        <a:xfrm>
          <a:off x="1428115" y="1455724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219</xdr:row>
      <xdr:rowOff>0</xdr:rowOff>
    </xdr:from>
    <xdr:to>
      <xdr:col>2</xdr:col>
      <xdr:colOff>274320</xdr:colOff>
      <xdr:row>219</xdr:row>
      <xdr:rowOff>508635</xdr:rowOff>
    </xdr:to>
    <xdr:sp>
      <xdr:nvSpPr>
        <xdr:cNvPr id="2086" name="AutoShape 31" descr="报表底图"/>
        <xdr:cNvSpPr>
          <a:spLocks noChangeAspect="1" noChangeArrowheads="1"/>
        </xdr:cNvSpPr>
      </xdr:nvSpPr>
      <xdr:spPr>
        <a:xfrm>
          <a:off x="1428115" y="1455724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219</xdr:row>
      <xdr:rowOff>0</xdr:rowOff>
    </xdr:from>
    <xdr:to>
      <xdr:col>2</xdr:col>
      <xdr:colOff>274320</xdr:colOff>
      <xdr:row>219</xdr:row>
      <xdr:rowOff>508635</xdr:rowOff>
    </xdr:to>
    <xdr:sp>
      <xdr:nvSpPr>
        <xdr:cNvPr id="2087" name="AutoShape 32" descr="报表底图"/>
        <xdr:cNvSpPr>
          <a:spLocks noChangeAspect="1" noChangeArrowheads="1"/>
        </xdr:cNvSpPr>
      </xdr:nvSpPr>
      <xdr:spPr>
        <a:xfrm>
          <a:off x="1428115" y="1455724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219</xdr:row>
      <xdr:rowOff>0</xdr:rowOff>
    </xdr:from>
    <xdr:to>
      <xdr:col>2</xdr:col>
      <xdr:colOff>274320</xdr:colOff>
      <xdr:row>219</xdr:row>
      <xdr:rowOff>508635</xdr:rowOff>
    </xdr:to>
    <xdr:sp>
      <xdr:nvSpPr>
        <xdr:cNvPr id="2088" name="AutoShape 33" descr="报表底图"/>
        <xdr:cNvSpPr>
          <a:spLocks noChangeAspect="1" noChangeArrowheads="1"/>
        </xdr:cNvSpPr>
      </xdr:nvSpPr>
      <xdr:spPr>
        <a:xfrm>
          <a:off x="1428115" y="1455724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219</xdr:row>
      <xdr:rowOff>0</xdr:rowOff>
    </xdr:from>
    <xdr:to>
      <xdr:col>2</xdr:col>
      <xdr:colOff>274320</xdr:colOff>
      <xdr:row>219</xdr:row>
      <xdr:rowOff>508635</xdr:rowOff>
    </xdr:to>
    <xdr:sp>
      <xdr:nvSpPr>
        <xdr:cNvPr id="2089" name="AutoShape 34" descr="报表底图"/>
        <xdr:cNvSpPr>
          <a:spLocks noChangeAspect="1" noChangeArrowheads="1"/>
        </xdr:cNvSpPr>
      </xdr:nvSpPr>
      <xdr:spPr>
        <a:xfrm>
          <a:off x="1428115" y="1455724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219</xdr:row>
      <xdr:rowOff>0</xdr:rowOff>
    </xdr:from>
    <xdr:to>
      <xdr:col>2</xdr:col>
      <xdr:colOff>274320</xdr:colOff>
      <xdr:row>219</xdr:row>
      <xdr:rowOff>478155</xdr:rowOff>
    </xdr:to>
    <xdr:sp>
      <xdr:nvSpPr>
        <xdr:cNvPr id="2090" name="AutoShape 35" descr="报表底图"/>
        <xdr:cNvSpPr>
          <a:spLocks noChangeAspect="1" noChangeArrowheads="1"/>
        </xdr:cNvSpPr>
      </xdr:nvSpPr>
      <xdr:spPr>
        <a:xfrm>
          <a:off x="1428115" y="1455724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219</xdr:row>
      <xdr:rowOff>0</xdr:rowOff>
    </xdr:from>
    <xdr:to>
      <xdr:col>2</xdr:col>
      <xdr:colOff>274320</xdr:colOff>
      <xdr:row>219</xdr:row>
      <xdr:rowOff>478155</xdr:rowOff>
    </xdr:to>
    <xdr:sp>
      <xdr:nvSpPr>
        <xdr:cNvPr id="2091" name="AutoShape 36" descr="报表底图"/>
        <xdr:cNvSpPr>
          <a:spLocks noChangeAspect="1" noChangeArrowheads="1"/>
        </xdr:cNvSpPr>
      </xdr:nvSpPr>
      <xdr:spPr>
        <a:xfrm>
          <a:off x="1428115" y="1455724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219</xdr:row>
      <xdr:rowOff>0</xdr:rowOff>
    </xdr:from>
    <xdr:to>
      <xdr:col>2</xdr:col>
      <xdr:colOff>274320</xdr:colOff>
      <xdr:row>219</xdr:row>
      <xdr:rowOff>478155</xdr:rowOff>
    </xdr:to>
    <xdr:sp>
      <xdr:nvSpPr>
        <xdr:cNvPr id="2092" name="AutoShape 37" descr="报表底图"/>
        <xdr:cNvSpPr>
          <a:spLocks noChangeAspect="1" noChangeArrowheads="1"/>
        </xdr:cNvSpPr>
      </xdr:nvSpPr>
      <xdr:spPr>
        <a:xfrm>
          <a:off x="1428115" y="1455724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219</xdr:row>
      <xdr:rowOff>0</xdr:rowOff>
    </xdr:from>
    <xdr:to>
      <xdr:col>2</xdr:col>
      <xdr:colOff>274320</xdr:colOff>
      <xdr:row>219</xdr:row>
      <xdr:rowOff>478155</xdr:rowOff>
    </xdr:to>
    <xdr:sp>
      <xdr:nvSpPr>
        <xdr:cNvPr id="2093" name="AutoShape 38" descr="报表底图"/>
        <xdr:cNvSpPr>
          <a:spLocks noChangeAspect="1" noChangeArrowheads="1"/>
        </xdr:cNvSpPr>
      </xdr:nvSpPr>
      <xdr:spPr>
        <a:xfrm>
          <a:off x="1428115" y="1455724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219</xdr:row>
      <xdr:rowOff>0</xdr:rowOff>
    </xdr:from>
    <xdr:to>
      <xdr:col>2</xdr:col>
      <xdr:colOff>274320</xdr:colOff>
      <xdr:row>219</xdr:row>
      <xdr:rowOff>478155</xdr:rowOff>
    </xdr:to>
    <xdr:sp>
      <xdr:nvSpPr>
        <xdr:cNvPr id="2094" name="AutoShape 39" descr="报表底图"/>
        <xdr:cNvSpPr>
          <a:spLocks noChangeAspect="1" noChangeArrowheads="1"/>
        </xdr:cNvSpPr>
      </xdr:nvSpPr>
      <xdr:spPr>
        <a:xfrm>
          <a:off x="1428115" y="1455724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219</xdr:row>
      <xdr:rowOff>0</xdr:rowOff>
    </xdr:from>
    <xdr:to>
      <xdr:col>2</xdr:col>
      <xdr:colOff>274320</xdr:colOff>
      <xdr:row>219</xdr:row>
      <xdr:rowOff>478155</xdr:rowOff>
    </xdr:to>
    <xdr:sp>
      <xdr:nvSpPr>
        <xdr:cNvPr id="2095" name="AutoShape 40" descr="报表底图"/>
        <xdr:cNvSpPr>
          <a:spLocks noChangeAspect="1" noChangeArrowheads="1"/>
        </xdr:cNvSpPr>
      </xdr:nvSpPr>
      <xdr:spPr>
        <a:xfrm>
          <a:off x="1428115" y="1455724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219</xdr:row>
      <xdr:rowOff>0</xdr:rowOff>
    </xdr:from>
    <xdr:to>
      <xdr:col>2</xdr:col>
      <xdr:colOff>274320</xdr:colOff>
      <xdr:row>219</xdr:row>
      <xdr:rowOff>508635</xdr:rowOff>
    </xdr:to>
    <xdr:sp>
      <xdr:nvSpPr>
        <xdr:cNvPr id="2096" name="AutoShape 41" descr="报表底图"/>
        <xdr:cNvSpPr>
          <a:spLocks noChangeAspect="1" noChangeArrowheads="1"/>
        </xdr:cNvSpPr>
      </xdr:nvSpPr>
      <xdr:spPr>
        <a:xfrm>
          <a:off x="1428115" y="1455724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219</xdr:row>
      <xdr:rowOff>0</xdr:rowOff>
    </xdr:from>
    <xdr:to>
      <xdr:col>2</xdr:col>
      <xdr:colOff>274320</xdr:colOff>
      <xdr:row>219</xdr:row>
      <xdr:rowOff>508635</xdr:rowOff>
    </xdr:to>
    <xdr:sp>
      <xdr:nvSpPr>
        <xdr:cNvPr id="2097" name="AutoShape 42" descr="报表底图"/>
        <xdr:cNvSpPr>
          <a:spLocks noChangeAspect="1" noChangeArrowheads="1"/>
        </xdr:cNvSpPr>
      </xdr:nvSpPr>
      <xdr:spPr>
        <a:xfrm>
          <a:off x="1428115" y="1455724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219</xdr:row>
      <xdr:rowOff>0</xdr:rowOff>
    </xdr:from>
    <xdr:to>
      <xdr:col>2</xdr:col>
      <xdr:colOff>274320</xdr:colOff>
      <xdr:row>219</xdr:row>
      <xdr:rowOff>508635</xdr:rowOff>
    </xdr:to>
    <xdr:sp>
      <xdr:nvSpPr>
        <xdr:cNvPr id="2098" name="AutoShape 43" descr="报表底图"/>
        <xdr:cNvSpPr>
          <a:spLocks noChangeAspect="1" noChangeArrowheads="1"/>
        </xdr:cNvSpPr>
      </xdr:nvSpPr>
      <xdr:spPr>
        <a:xfrm>
          <a:off x="1428115" y="1455724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219</xdr:row>
      <xdr:rowOff>0</xdr:rowOff>
    </xdr:from>
    <xdr:to>
      <xdr:col>2</xdr:col>
      <xdr:colOff>274320</xdr:colOff>
      <xdr:row>219</xdr:row>
      <xdr:rowOff>508635</xdr:rowOff>
    </xdr:to>
    <xdr:sp>
      <xdr:nvSpPr>
        <xdr:cNvPr id="2099" name="AutoShape 44" descr="报表底图"/>
        <xdr:cNvSpPr>
          <a:spLocks noChangeAspect="1" noChangeArrowheads="1"/>
        </xdr:cNvSpPr>
      </xdr:nvSpPr>
      <xdr:spPr>
        <a:xfrm>
          <a:off x="1428115" y="1455724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219</xdr:row>
      <xdr:rowOff>0</xdr:rowOff>
    </xdr:from>
    <xdr:to>
      <xdr:col>2</xdr:col>
      <xdr:colOff>274320</xdr:colOff>
      <xdr:row>219</xdr:row>
      <xdr:rowOff>508635</xdr:rowOff>
    </xdr:to>
    <xdr:sp>
      <xdr:nvSpPr>
        <xdr:cNvPr id="2100" name="AutoShape 45" descr="报表底图"/>
        <xdr:cNvSpPr>
          <a:spLocks noChangeAspect="1" noChangeArrowheads="1"/>
        </xdr:cNvSpPr>
      </xdr:nvSpPr>
      <xdr:spPr>
        <a:xfrm>
          <a:off x="1428115" y="1455724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219</xdr:row>
      <xdr:rowOff>0</xdr:rowOff>
    </xdr:from>
    <xdr:to>
      <xdr:col>2</xdr:col>
      <xdr:colOff>274320</xdr:colOff>
      <xdr:row>219</xdr:row>
      <xdr:rowOff>508635</xdr:rowOff>
    </xdr:to>
    <xdr:sp>
      <xdr:nvSpPr>
        <xdr:cNvPr id="2101" name="AutoShape 46" descr="报表底图"/>
        <xdr:cNvSpPr>
          <a:spLocks noChangeAspect="1" noChangeArrowheads="1"/>
        </xdr:cNvSpPr>
      </xdr:nvSpPr>
      <xdr:spPr>
        <a:xfrm>
          <a:off x="1428115" y="1455724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219</xdr:row>
      <xdr:rowOff>0</xdr:rowOff>
    </xdr:from>
    <xdr:to>
      <xdr:col>2</xdr:col>
      <xdr:colOff>274320</xdr:colOff>
      <xdr:row>219</xdr:row>
      <xdr:rowOff>508635</xdr:rowOff>
    </xdr:to>
    <xdr:sp>
      <xdr:nvSpPr>
        <xdr:cNvPr id="2102" name="AutoShape 47" descr="报表底图"/>
        <xdr:cNvSpPr>
          <a:spLocks noChangeAspect="1" noChangeArrowheads="1"/>
        </xdr:cNvSpPr>
      </xdr:nvSpPr>
      <xdr:spPr>
        <a:xfrm>
          <a:off x="1428115" y="1455724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219</xdr:row>
      <xdr:rowOff>0</xdr:rowOff>
    </xdr:from>
    <xdr:to>
      <xdr:col>2</xdr:col>
      <xdr:colOff>274320</xdr:colOff>
      <xdr:row>219</xdr:row>
      <xdr:rowOff>478155</xdr:rowOff>
    </xdr:to>
    <xdr:sp>
      <xdr:nvSpPr>
        <xdr:cNvPr id="2103" name="AutoShape 48" descr="报表底图"/>
        <xdr:cNvSpPr>
          <a:spLocks noChangeAspect="1" noChangeArrowheads="1"/>
        </xdr:cNvSpPr>
      </xdr:nvSpPr>
      <xdr:spPr>
        <a:xfrm>
          <a:off x="1428115" y="1455724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219</xdr:row>
      <xdr:rowOff>0</xdr:rowOff>
    </xdr:from>
    <xdr:to>
      <xdr:col>2</xdr:col>
      <xdr:colOff>274320</xdr:colOff>
      <xdr:row>219</xdr:row>
      <xdr:rowOff>478155</xdr:rowOff>
    </xdr:to>
    <xdr:sp>
      <xdr:nvSpPr>
        <xdr:cNvPr id="2104" name="AutoShape 49" descr="报表底图"/>
        <xdr:cNvSpPr>
          <a:spLocks noChangeAspect="1" noChangeArrowheads="1"/>
        </xdr:cNvSpPr>
      </xdr:nvSpPr>
      <xdr:spPr>
        <a:xfrm>
          <a:off x="1428115" y="1455724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219</xdr:row>
      <xdr:rowOff>0</xdr:rowOff>
    </xdr:from>
    <xdr:to>
      <xdr:col>2</xdr:col>
      <xdr:colOff>274320</xdr:colOff>
      <xdr:row>219</xdr:row>
      <xdr:rowOff>478155</xdr:rowOff>
    </xdr:to>
    <xdr:sp>
      <xdr:nvSpPr>
        <xdr:cNvPr id="2105" name="AutoShape 50" descr="报表底图"/>
        <xdr:cNvSpPr>
          <a:spLocks noChangeAspect="1" noChangeArrowheads="1"/>
        </xdr:cNvSpPr>
      </xdr:nvSpPr>
      <xdr:spPr>
        <a:xfrm>
          <a:off x="1428115" y="1455724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219</xdr:row>
      <xdr:rowOff>0</xdr:rowOff>
    </xdr:from>
    <xdr:to>
      <xdr:col>2</xdr:col>
      <xdr:colOff>274320</xdr:colOff>
      <xdr:row>219</xdr:row>
      <xdr:rowOff>478155</xdr:rowOff>
    </xdr:to>
    <xdr:sp>
      <xdr:nvSpPr>
        <xdr:cNvPr id="2106" name="AutoShape 51" descr="报表底图"/>
        <xdr:cNvSpPr>
          <a:spLocks noChangeAspect="1" noChangeArrowheads="1"/>
        </xdr:cNvSpPr>
      </xdr:nvSpPr>
      <xdr:spPr>
        <a:xfrm>
          <a:off x="1428115" y="1455724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219</xdr:row>
      <xdr:rowOff>0</xdr:rowOff>
    </xdr:from>
    <xdr:to>
      <xdr:col>2</xdr:col>
      <xdr:colOff>274320</xdr:colOff>
      <xdr:row>219</xdr:row>
      <xdr:rowOff>478155</xdr:rowOff>
    </xdr:to>
    <xdr:sp>
      <xdr:nvSpPr>
        <xdr:cNvPr id="2107" name="AutoShape 52" descr="报表底图"/>
        <xdr:cNvSpPr>
          <a:spLocks noChangeAspect="1" noChangeArrowheads="1"/>
        </xdr:cNvSpPr>
      </xdr:nvSpPr>
      <xdr:spPr>
        <a:xfrm>
          <a:off x="1428115" y="1455724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219</xdr:row>
      <xdr:rowOff>0</xdr:rowOff>
    </xdr:from>
    <xdr:to>
      <xdr:col>2</xdr:col>
      <xdr:colOff>274320</xdr:colOff>
      <xdr:row>219</xdr:row>
      <xdr:rowOff>478155</xdr:rowOff>
    </xdr:to>
    <xdr:sp>
      <xdr:nvSpPr>
        <xdr:cNvPr id="2108" name="Image1" descr="报表底图"/>
        <xdr:cNvSpPr>
          <a:spLocks noChangeAspect="1" noChangeArrowheads="1"/>
        </xdr:cNvSpPr>
      </xdr:nvSpPr>
      <xdr:spPr>
        <a:xfrm>
          <a:off x="1428115" y="1455724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219</xdr:row>
      <xdr:rowOff>0</xdr:rowOff>
    </xdr:from>
    <xdr:to>
      <xdr:col>2</xdr:col>
      <xdr:colOff>274320</xdr:colOff>
      <xdr:row>219</xdr:row>
      <xdr:rowOff>508635</xdr:rowOff>
    </xdr:to>
    <xdr:sp>
      <xdr:nvSpPr>
        <xdr:cNvPr id="2109" name="Image1" descr="报表底图"/>
        <xdr:cNvSpPr>
          <a:spLocks noChangeAspect="1" noChangeArrowheads="1"/>
        </xdr:cNvSpPr>
      </xdr:nvSpPr>
      <xdr:spPr>
        <a:xfrm>
          <a:off x="1428115" y="1455724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219</xdr:row>
      <xdr:rowOff>0</xdr:rowOff>
    </xdr:from>
    <xdr:to>
      <xdr:col>2</xdr:col>
      <xdr:colOff>274320</xdr:colOff>
      <xdr:row>219</xdr:row>
      <xdr:rowOff>508635</xdr:rowOff>
    </xdr:to>
    <xdr:sp>
      <xdr:nvSpPr>
        <xdr:cNvPr id="2110" name="Image1" descr="报表底图"/>
        <xdr:cNvSpPr>
          <a:spLocks noChangeAspect="1" noChangeArrowheads="1"/>
        </xdr:cNvSpPr>
      </xdr:nvSpPr>
      <xdr:spPr>
        <a:xfrm>
          <a:off x="1428115" y="1455724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219</xdr:row>
      <xdr:rowOff>0</xdr:rowOff>
    </xdr:from>
    <xdr:to>
      <xdr:col>2</xdr:col>
      <xdr:colOff>274320</xdr:colOff>
      <xdr:row>219</xdr:row>
      <xdr:rowOff>508635</xdr:rowOff>
    </xdr:to>
    <xdr:sp>
      <xdr:nvSpPr>
        <xdr:cNvPr id="2111" name="Image1" descr="报表底图"/>
        <xdr:cNvSpPr>
          <a:spLocks noChangeAspect="1" noChangeArrowheads="1"/>
        </xdr:cNvSpPr>
      </xdr:nvSpPr>
      <xdr:spPr>
        <a:xfrm>
          <a:off x="1428115" y="1455724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219</xdr:row>
      <xdr:rowOff>0</xdr:rowOff>
    </xdr:from>
    <xdr:to>
      <xdr:col>2</xdr:col>
      <xdr:colOff>274320</xdr:colOff>
      <xdr:row>219</xdr:row>
      <xdr:rowOff>508635</xdr:rowOff>
    </xdr:to>
    <xdr:sp>
      <xdr:nvSpPr>
        <xdr:cNvPr id="2112" name="Image1" descr="报表底图"/>
        <xdr:cNvSpPr>
          <a:spLocks noChangeAspect="1" noChangeArrowheads="1"/>
        </xdr:cNvSpPr>
      </xdr:nvSpPr>
      <xdr:spPr>
        <a:xfrm>
          <a:off x="1428115" y="1455724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219</xdr:row>
      <xdr:rowOff>0</xdr:rowOff>
    </xdr:from>
    <xdr:to>
      <xdr:col>2</xdr:col>
      <xdr:colOff>274320</xdr:colOff>
      <xdr:row>219</xdr:row>
      <xdr:rowOff>508635</xdr:rowOff>
    </xdr:to>
    <xdr:sp>
      <xdr:nvSpPr>
        <xdr:cNvPr id="2113" name="Image1" descr="报表底图"/>
        <xdr:cNvSpPr>
          <a:spLocks noChangeAspect="1" noChangeArrowheads="1"/>
        </xdr:cNvSpPr>
      </xdr:nvSpPr>
      <xdr:spPr>
        <a:xfrm>
          <a:off x="1428115" y="1455724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219</xdr:row>
      <xdr:rowOff>0</xdr:rowOff>
    </xdr:from>
    <xdr:to>
      <xdr:col>2</xdr:col>
      <xdr:colOff>274320</xdr:colOff>
      <xdr:row>219</xdr:row>
      <xdr:rowOff>508635</xdr:rowOff>
    </xdr:to>
    <xdr:sp>
      <xdr:nvSpPr>
        <xdr:cNvPr id="2114" name="Image1" descr="报表底图"/>
        <xdr:cNvSpPr>
          <a:spLocks noChangeAspect="1" noChangeArrowheads="1"/>
        </xdr:cNvSpPr>
      </xdr:nvSpPr>
      <xdr:spPr>
        <a:xfrm>
          <a:off x="1428115" y="1455724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219</xdr:row>
      <xdr:rowOff>0</xdr:rowOff>
    </xdr:from>
    <xdr:to>
      <xdr:col>2</xdr:col>
      <xdr:colOff>274320</xdr:colOff>
      <xdr:row>219</xdr:row>
      <xdr:rowOff>508635</xdr:rowOff>
    </xdr:to>
    <xdr:sp>
      <xdr:nvSpPr>
        <xdr:cNvPr id="2115" name="Image1" descr="报表底图"/>
        <xdr:cNvSpPr>
          <a:spLocks noChangeAspect="1" noChangeArrowheads="1"/>
        </xdr:cNvSpPr>
      </xdr:nvSpPr>
      <xdr:spPr>
        <a:xfrm>
          <a:off x="1428115" y="1455724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219</xdr:row>
      <xdr:rowOff>0</xdr:rowOff>
    </xdr:from>
    <xdr:to>
      <xdr:col>2</xdr:col>
      <xdr:colOff>274320</xdr:colOff>
      <xdr:row>219</xdr:row>
      <xdr:rowOff>478155</xdr:rowOff>
    </xdr:to>
    <xdr:sp>
      <xdr:nvSpPr>
        <xdr:cNvPr id="2116" name="Image1" descr="报表底图"/>
        <xdr:cNvSpPr>
          <a:spLocks noChangeAspect="1" noChangeArrowheads="1"/>
        </xdr:cNvSpPr>
      </xdr:nvSpPr>
      <xdr:spPr>
        <a:xfrm>
          <a:off x="1428115" y="1455724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219</xdr:row>
      <xdr:rowOff>0</xdr:rowOff>
    </xdr:from>
    <xdr:to>
      <xdr:col>2</xdr:col>
      <xdr:colOff>274320</xdr:colOff>
      <xdr:row>219</xdr:row>
      <xdr:rowOff>478155</xdr:rowOff>
    </xdr:to>
    <xdr:sp>
      <xdr:nvSpPr>
        <xdr:cNvPr id="2117" name="Image1" descr="报表底图"/>
        <xdr:cNvSpPr>
          <a:spLocks noChangeAspect="1" noChangeArrowheads="1"/>
        </xdr:cNvSpPr>
      </xdr:nvSpPr>
      <xdr:spPr>
        <a:xfrm>
          <a:off x="1428115" y="1455724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219</xdr:row>
      <xdr:rowOff>0</xdr:rowOff>
    </xdr:from>
    <xdr:to>
      <xdr:col>2</xdr:col>
      <xdr:colOff>274320</xdr:colOff>
      <xdr:row>219</xdr:row>
      <xdr:rowOff>478155</xdr:rowOff>
    </xdr:to>
    <xdr:sp>
      <xdr:nvSpPr>
        <xdr:cNvPr id="2118" name="Image1" descr="报表底图"/>
        <xdr:cNvSpPr>
          <a:spLocks noChangeAspect="1" noChangeArrowheads="1"/>
        </xdr:cNvSpPr>
      </xdr:nvSpPr>
      <xdr:spPr>
        <a:xfrm>
          <a:off x="1428115" y="1455724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219</xdr:row>
      <xdr:rowOff>0</xdr:rowOff>
    </xdr:from>
    <xdr:to>
      <xdr:col>2</xdr:col>
      <xdr:colOff>274320</xdr:colOff>
      <xdr:row>219</xdr:row>
      <xdr:rowOff>478155</xdr:rowOff>
    </xdr:to>
    <xdr:sp>
      <xdr:nvSpPr>
        <xdr:cNvPr id="2119" name="Image1" descr="报表底图"/>
        <xdr:cNvSpPr>
          <a:spLocks noChangeAspect="1" noChangeArrowheads="1"/>
        </xdr:cNvSpPr>
      </xdr:nvSpPr>
      <xdr:spPr>
        <a:xfrm>
          <a:off x="1428115" y="1455724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219</xdr:row>
      <xdr:rowOff>0</xdr:rowOff>
    </xdr:from>
    <xdr:to>
      <xdr:col>2</xdr:col>
      <xdr:colOff>274320</xdr:colOff>
      <xdr:row>219</xdr:row>
      <xdr:rowOff>478155</xdr:rowOff>
    </xdr:to>
    <xdr:sp>
      <xdr:nvSpPr>
        <xdr:cNvPr id="2120" name="Image1" descr="报表底图"/>
        <xdr:cNvSpPr>
          <a:spLocks noChangeAspect="1" noChangeArrowheads="1"/>
        </xdr:cNvSpPr>
      </xdr:nvSpPr>
      <xdr:spPr>
        <a:xfrm>
          <a:off x="1428115" y="1455724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219</xdr:row>
      <xdr:rowOff>0</xdr:rowOff>
    </xdr:from>
    <xdr:to>
      <xdr:col>2</xdr:col>
      <xdr:colOff>274320</xdr:colOff>
      <xdr:row>219</xdr:row>
      <xdr:rowOff>478155</xdr:rowOff>
    </xdr:to>
    <xdr:sp>
      <xdr:nvSpPr>
        <xdr:cNvPr id="2121" name="Image1" descr="报表底图"/>
        <xdr:cNvSpPr>
          <a:spLocks noChangeAspect="1" noChangeArrowheads="1"/>
        </xdr:cNvSpPr>
      </xdr:nvSpPr>
      <xdr:spPr>
        <a:xfrm>
          <a:off x="1428115" y="1455724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219</xdr:row>
      <xdr:rowOff>0</xdr:rowOff>
    </xdr:from>
    <xdr:to>
      <xdr:col>2</xdr:col>
      <xdr:colOff>274320</xdr:colOff>
      <xdr:row>219</xdr:row>
      <xdr:rowOff>508635</xdr:rowOff>
    </xdr:to>
    <xdr:sp>
      <xdr:nvSpPr>
        <xdr:cNvPr id="2122" name="Image1" descr="报表底图"/>
        <xdr:cNvSpPr>
          <a:spLocks noChangeAspect="1" noChangeArrowheads="1"/>
        </xdr:cNvSpPr>
      </xdr:nvSpPr>
      <xdr:spPr>
        <a:xfrm>
          <a:off x="1428115" y="1455724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219</xdr:row>
      <xdr:rowOff>0</xdr:rowOff>
    </xdr:from>
    <xdr:to>
      <xdr:col>2</xdr:col>
      <xdr:colOff>274320</xdr:colOff>
      <xdr:row>219</xdr:row>
      <xdr:rowOff>508635</xdr:rowOff>
    </xdr:to>
    <xdr:sp>
      <xdr:nvSpPr>
        <xdr:cNvPr id="2123" name="Image1" descr="报表底图"/>
        <xdr:cNvSpPr>
          <a:spLocks noChangeAspect="1" noChangeArrowheads="1"/>
        </xdr:cNvSpPr>
      </xdr:nvSpPr>
      <xdr:spPr>
        <a:xfrm>
          <a:off x="1428115" y="1455724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219</xdr:row>
      <xdr:rowOff>0</xdr:rowOff>
    </xdr:from>
    <xdr:to>
      <xdr:col>2</xdr:col>
      <xdr:colOff>274320</xdr:colOff>
      <xdr:row>219</xdr:row>
      <xdr:rowOff>508635</xdr:rowOff>
    </xdr:to>
    <xdr:sp>
      <xdr:nvSpPr>
        <xdr:cNvPr id="2124" name="Image1" descr="报表底图"/>
        <xdr:cNvSpPr>
          <a:spLocks noChangeAspect="1" noChangeArrowheads="1"/>
        </xdr:cNvSpPr>
      </xdr:nvSpPr>
      <xdr:spPr>
        <a:xfrm>
          <a:off x="1428115" y="1455724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219</xdr:row>
      <xdr:rowOff>0</xdr:rowOff>
    </xdr:from>
    <xdr:to>
      <xdr:col>2</xdr:col>
      <xdr:colOff>274320</xdr:colOff>
      <xdr:row>219</xdr:row>
      <xdr:rowOff>508635</xdr:rowOff>
    </xdr:to>
    <xdr:sp>
      <xdr:nvSpPr>
        <xdr:cNvPr id="2125" name="Image1" descr="报表底图"/>
        <xdr:cNvSpPr>
          <a:spLocks noChangeAspect="1" noChangeArrowheads="1"/>
        </xdr:cNvSpPr>
      </xdr:nvSpPr>
      <xdr:spPr>
        <a:xfrm>
          <a:off x="1428115" y="1455724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219</xdr:row>
      <xdr:rowOff>0</xdr:rowOff>
    </xdr:from>
    <xdr:to>
      <xdr:col>2</xdr:col>
      <xdr:colOff>274320</xdr:colOff>
      <xdr:row>219</xdr:row>
      <xdr:rowOff>508635</xdr:rowOff>
    </xdr:to>
    <xdr:sp>
      <xdr:nvSpPr>
        <xdr:cNvPr id="2126" name="Image1" descr="报表底图"/>
        <xdr:cNvSpPr>
          <a:spLocks noChangeAspect="1" noChangeArrowheads="1"/>
        </xdr:cNvSpPr>
      </xdr:nvSpPr>
      <xdr:spPr>
        <a:xfrm>
          <a:off x="1428115" y="1455724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219</xdr:row>
      <xdr:rowOff>0</xdr:rowOff>
    </xdr:from>
    <xdr:to>
      <xdr:col>2</xdr:col>
      <xdr:colOff>274320</xdr:colOff>
      <xdr:row>219</xdr:row>
      <xdr:rowOff>508635</xdr:rowOff>
    </xdr:to>
    <xdr:sp>
      <xdr:nvSpPr>
        <xdr:cNvPr id="2127" name="Image1" descr="报表底图"/>
        <xdr:cNvSpPr>
          <a:spLocks noChangeAspect="1" noChangeArrowheads="1"/>
        </xdr:cNvSpPr>
      </xdr:nvSpPr>
      <xdr:spPr>
        <a:xfrm>
          <a:off x="1428115" y="1455724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219</xdr:row>
      <xdr:rowOff>0</xdr:rowOff>
    </xdr:from>
    <xdr:to>
      <xdr:col>2</xdr:col>
      <xdr:colOff>274320</xdr:colOff>
      <xdr:row>219</xdr:row>
      <xdr:rowOff>508635</xdr:rowOff>
    </xdr:to>
    <xdr:sp>
      <xdr:nvSpPr>
        <xdr:cNvPr id="2128" name="Image1" descr="报表底图"/>
        <xdr:cNvSpPr>
          <a:spLocks noChangeAspect="1" noChangeArrowheads="1"/>
        </xdr:cNvSpPr>
      </xdr:nvSpPr>
      <xdr:spPr>
        <a:xfrm>
          <a:off x="1428115" y="1455724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219</xdr:row>
      <xdr:rowOff>0</xdr:rowOff>
    </xdr:from>
    <xdr:to>
      <xdr:col>2</xdr:col>
      <xdr:colOff>274320</xdr:colOff>
      <xdr:row>219</xdr:row>
      <xdr:rowOff>478155</xdr:rowOff>
    </xdr:to>
    <xdr:sp>
      <xdr:nvSpPr>
        <xdr:cNvPr id="2129" name="Image1" descr="报表底图"/>
        <xdr:cNvSpPr>
          <a:spLocks noChangeAspect="1" noChangeArrowheads="1"/>
        </xdr:cNvSpPr>
      </xdr:nvSpPr>
      <xdr:spPr>
        <a:xfrm>
          <a:off x="1428115" y="1455724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219</xdr:row>
      <xdr:rowOff>0</xdr:rowOff>
    </xdr:from>
    <xdr:to>
      <xdr:col>2</xdr:col>
      <xdr:colOff>274320</xdr:colOff>
      <xdr:row>219</xdr:row>
      <xdr:rowOff>478155</xdr:rowOff>
    </xdr:to>
    <xdr:sp>
      <xdr:nvSpPr>
        <xdr:cNvPr id="2130" name="Image1" descr="报表底图"/>
        <xdr:cNvSpPr>
          <a:spLocks noChangeAspect="1" noChangeArrowheads="1"/>
        </xdr:cNvSpPr>
      </xdr:nvSpPr>
      <xdr:spPr>
        <a:xfrm>
          <a:off x="1428115" y="1455724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219</xdr:row>
      <xdr:rowOff>0</xdr:rowOff>
    </xdr:from>
    <xdr:to>
      <xdr:col>2</xdr:col>
      <xdr:colOff>274320</xdr:colOff>
      <xdr:row>219</xdr:row>
      <xdr:rowOff>478155</xdr:rowOff>
    </xdr:to>
    <xdr:sp>
      <xdr:nvSpPr>
        <xdr:cNvPr id="2131" name="Image1" descr="报表底图"/>
        <xdr:cNvSpPr>
          <a:spLocks noChangeAspect="1" noChangeArrowheads="1"/>
        </xdr:cNvSpPr>
      </xdr:nvSpPr>
      <xdr:spPr>
        <a:xfrm>
          <a:off x="1428115" y="1455724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219</xdr:row>
      <xdr:rowOff>0</xdr:rowOff>
    </xdr:from>
    <xdr:to>
      <xdr:col>2</xdr:col>
      <xdr:colOff>274320</xdr:colOff>
      <xdr:row>219</xdr:row>
      <xdr:rowOff>478155</xdr:rowOff>
    </xdr:to>
    <xdr:sp>
      <xdr:nvSpPr>
        <xdr:cNvPr id="2132" name="Image1" descr="报表底图"/>
        <xdr:cNvSpPr>
          <a:spLocks noChangeAspect="1" noChangeArrowheads="1"/>
        </xdr:cNvSpPr>
      </xdr:nvSpPr>
      <xdr:spPr>
        <a:xfrm>
          <a:off x="1428115" y="1455724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219</xdr:row>
      <xdr:rowOff>0</xdr:rowOff>
    </xdr:from>
    <xdr:to>
      <xdr:col>2</xdr:col>
      <xdr:colOff>274320</xdr:colOff>
      <xdr:row>219</xdr:row>
      <xdr:rowOff>478155</xdr:rowOff>
    </xdr:to>
    <xdr:sp>
      <xdr:nvSpPr>
        <xdr:cNvPr id="2133" name="Image1" descr="报表底图"/>
        <xdr:cNvSpPr>
          <a:spLocks noChangeAspect="1" noChangeArrowheads="1"/>
        </xdr:cNvSpPr>
      </xdr:nvSpPr>
      <xdr:spPr>
        <a:xfrm>
          <a:off x="1428115" y="1455724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478155</xdr:rowOff>
    </xdr:to>
    <xdr:sp>
      <xdr:nvSpPr>
        <xdr:cNvPr id="2134" name="AutoShape 27" descr="报表底图"/>
        <xdr:cNvSpPr>
          <a:spLocks noChangeAspect="1" noChangeArrowheads="1"/>
        </xdr:cNvSpPr>
      </xdr:nvSpPr>
      <xdr:spPr>
        <a:xfrm>
          <a:off x="1428115" y="1466646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508635</xdr:rowOff>
    </xdr:to>
    <xdr:sp>
      <xdr:nvSpPr>
        <xdr:cNvPr id="2135" name="AutoShape 28" descr="报表底图"/>
        <xdr:cNvSpPr>
          <a:spLocks noChangeAspect="1" noChangeArrowheads="1"/>
        </xdr:cNvSpPr>
      </xdr:nvSpPr>
      <xdr:spPr>
        <a:xfrm>
          <a:off x="1428115" y="1466646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508635</xdr:rowOff>
    </xdr:to>
    <xdr:sp>
      <xdr:nvSpPr>
        <xdr:cNvPr id="2136" name="AutoShape 29" descr="报表底图"/>
        <xdr:cNvSpPr>
          <a:spLocks noChangeAspect="1" noChangeArrowheads="1"/>
        </xdr:cNvSpPr>
      </xdr:nvSpPr>
      <xdr:spPr>
        <a:xfrm>
          <a:off x="1428115" y="1466646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508635</xdr:rowOff>
    </xdr:to>
    <xdr:sp>
      <xdr:nvSpPr>
        <xdr:cNvPr id="2137" name="AutoShape 30" descr="报表底图"/>
        <xdr:cNvSpPr>
          <a:spLocks noChangeAspect="1" noChangeArrowheads="1"/>
        </xdr:cNvSpPr>
      </xdr:nvSpPr>
      <xdr:spPr>
        <a:xfrm>
          <a:off x="1428115" y="1466646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508635</xdr:rowOff>
    </xdr:to>
    <xdr:sp>
      <xdr:nvSpPr>
        <xdr:cNvPr id="2138" name="AutoShape 31" descr="报表底图"/>
        <xdr:cNvSpPr>
          <a:spLocks noChangeAspect="1" noChangeArrowheads="1"/>
        </xdr:cNvSpPr>
      </xdr:nvSpPr>
      <xdr:spPr>
        <a:xfrm>
          <a:off x="1428115" y="1466646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508635</xdr:rowOff>
    </xdr:to>
    <xdr:sp>
      <xdr:nvSpPr>
        <xdr:cNvPr id="2139" name="AutoShape 32" descr="报表底图"/>
        <xdr:cNvSpPr>
          <a:spLocks noChangeAspect="1" noChangeArrowheads="1"/>
        </xdr:cNvSpPr>
      </xdr:nvSpPr>
      <xdr:spPr>
        <a:xfrm>
          <a:off x="1428115" y="1466646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508635</xdr:rowOff>
    </xdr:to>
    <xdr:sp>
      <xdr:nvSpPr>
        <xdr:cNvPr id="2140" name="AutoShape 33" descr="报表底图"/>
        <xdr:cNvSpPr>
          <a:spLocks noChangeAspect="1" noChangeArrowheads="1"/>
        </xdr:cNvSpPr>
      </xdr:nvSpPr>
      <xdr:spPr>
        <a:xfrm>
          <a:off x="1428115" y="1466646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508635</xdr:rowOff>
    </xdr:to>
    <xdr:sp>
      <xdr:nvSpPr>
        <xdr:cNvPr id="2141" name="AutoShape 34" descr="报表底图"/>
        <xdr:cNvSpPr>
          <a:spLocks noChangeAspect="1" noChangeArrowheads="1"/>
        </xdr:cNvSpPr>
      </xdr:nvSpPr>
      <xdr:spPr>
        <a:xfrm>
          <a:off x="1428115" y="1466646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478155</xdr:rowOff>
    </xdr:to>
    <xdr:sp>
      <xdr:nvSpPr>
        <xdr:cNvPr id="2142" name="AutoShape 35" descr="报表底图"/>
        <xdr:cNvSpPr>
          <a:spLocks noChangeAspect="1" noChangeArrowheads="1"/>
        </xdr:cNvSpPr>
      </xdr:nvSpPr>
      <xdr:spPr>
        <a:xfrm>
          <a:off x="1428115" y="1466646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478155</xdr:rowOff>
    </xdr:to>
    <xdr:sp>
      <xdr:nvSpPr>
        <xdr:cNvPr id="2143" name="AutoShape 36" descr="报表底图"/>
        <xdr:cNvSpPr>
          <a:spLocks noChangeAspect="1" noChangeArrowheads="1"/>
        </xdr:cNvSpPr>
      </xdr:nvSpPr>
      <xdr:spPr>
        <a:xfrm>
          <a:off x="1428115" y="1466646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478155</xdr:rowOff>
    </xdr:to>
    <xdr:sp>
      <xdr:nvSpPr>
        <xdr:cNvPr id="2144" name="AutoShape 37" descr="报表底图"/>
        <xdr:cNvSpPr>
          <a:spLocks noChangeAspect="1" noChangeArrowheads="1"/>
        </xdr:cNvSpPr>
      </xdr:nvSpPr>
      <xdr:spPr>
        <a:xfrm>
          <a:off x="1428115" y="1466646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478155</xdr:rowOff>
    </xdr:to>
    <xdr:sp>
      <xdr:nvSpPr>
        <xdr:cNvPr id="2145" name="AutoShape 38" descr="报表底图"/>
        <xdr:cNvSpPr>
          <a:spLocks noChangeAspect="1" noChangeArrowheads="1"/>
        </xdr:cNvSpPr>
      </xdr:nvSpPr>
      <xdr:spPr>
        <a:xfrm>
          <a:off x="1428115" y="1466646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478155</xdr:rowOff>
    </xdr:to>
    <xdr:sp>
      <xdr:nvSpPr>
        <xdr:cNvPr id="2146" name="AutoShape 39" descr="报表底图"/>
        <xdr:cNvSpPr>
          <a:spLocks noChangeAspect="1" noChangeArrowheads="1"/>
        </xdr:cNvSpPr>
      </xdr:nvSpPr>
      <xdr:spPr>
        <a:xfrm>
          <a:off x="1428115" y="1466646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478155</xdr:rowOff>
    </xdr:to>
    <xdr:sp>
      <xdr:nvSpPr>
        <xdr:cNvPr id="2147" name="AutoShape 40" descr="报表底图"/>
        <xdr:cNvSpPr>
          <a:spLocks noChangeAspect="1" noChangeArrowheads="1"/>
        </xdr:cNvSpPr>
      </xdr:nvSpPr>
      <xdr:spPr>
        <a:xfrm>
          <a:off x="1428115" y="1466646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508635</xdr:rowOff>
    </xdr:to>
    <xdr:sp>
      <xdr:nvSpPr>
        <xdr:cNvPr id="2148" name="AutoShape 41" descr="报表底图"/>
        <xdr:cNvSpPr>
          <a:spLocks noChangeAspect="1" noChangeArrowheads="1"/>
        </xdr:cNvSpPr>
      </xdr:nvSpPr>
      <xdr:spPr>
        <a:xfrm>
          <a:off x="1428115" y="1466646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508635</xdr:rowOff>
    </xdr:to>
    <xdr:sp>
      <xdr:nvSpPr>
        <xdr:cNvPr id="2149" name="AutoShape 42" descr="报表底图"/>
        <xdr:cNvSpPr>
          <a:spLocks noChangeAspect="1" noChangeArrowheads="1"/>
        </xdr:cNvSpPr>
      </xdr:nvSpPr>
      <xdr:spPr>
        <a:xfrm>
          <a:off x="1428115" y="1466646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508635</xdr:rowOff>
    </xdr:to>
    <xdr:sp>
      <xdr:nvSpPr>
        <xdr:cNvPr id="2150" name="AutoShape 43" descr="报表底图"/>
        <xdr:cNvSpPr>
          <a:spLocks noChangeAspect="1" noChangeArrowheads="1"/>
        </xdr:cNvSpPr>
      </xdr:nvSpPr>
      <xdr:spPr>
        <a:xfrm>
          <a:off x="1428115" y="1466646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508635</xdr:rowOff>
    </xdr:to>
    <xdr:sp>
      <xdr:nvSpPr>
        <xdr:cNvPr id="2151" name="AutoShape 44" descr="报表底图"/>
        <xdr:cNvSpPr>
          <a:spLocks noChangeAspect="1" noChangeArrowheads="1"/>
        </xdr:cNvSpPr>
      </xdr:nvSpPr>
      <xdr:spPr>
        <a:xfrm>
          <a:off x="1428115" y="1466646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508635</xdr:rowOff>
    </xdr:to>
    <xdr:sp>
      <xdr:nvSpPr>
        <xdr:cNvPr id="2152" name="AutoShape 45" descr="报表底图"/>
        <xdr:cNvSpPr>
          <a:spLocks noChangeAspect="1" noChangeArrowheads="1"/>
        </xdr:cNvSpPr>
      </xdr:nvSpPr>
      <xdr:spPr>
        <a:xfrm>
          <a:off x="1428115" y="1466646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508635</xdr:rowOff>
    </xdr:to>
    <xdr:sp>
      <xdr:nvSpPr>
        <xdr:cNvPr id="2153" name="AutoShape 46" descr="报表底图"/>
        <xdr:cNvSpPr>
          <a:spLocks noChangeAspect="1" noChangeArrowheads="1"/>
        </xdr:cNvSpPr>
      </xdr:nvSpPr>
      <xdr:spPr>
        <a:xfrm>
          <a:off x="1428115" y="1466646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508635</xdr:rowOff>
    </xdr:to>
    <xdr:sp>
      <xdr:nvSpPr>
        <xdr:cNvPr id="2154" name="AutoShape 47" descr="报表底图"/>
        <xdr:cNvSpPr>
          <a:spLocks noChangeAspect="1" noChangeArrowheads="1"/>
        </xdr:cNvSpPr>
      </xdr:nvSpPr>
      <xdr:spPr>
        <a:xfrm>
          <a:off x="1428115" y="1466646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478155</xdr:rowOff>
    </xdr:to>
    <xdr:sp>
      <xdr:nvSpPr>
        <xdr:cNvPr id="2155" name="AutoShape 48" descr="报表底图"/>
        <xdr:cNvSpPr>
          <a:spLocks noChangeAspect="1" noChangeArrowheads="1"/>
        </xdr:cNvSpPr>
      </xdr:nvSpPr>
      <xdr:spPr>
        <a:xfrm>
          <a:off x="1428115" y="1466646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478155</xdr:rowOff>
    </xdr:to>
    <xdr:sp>
      <xdr:nvSpPr>
        <xdr:cNvPr id="2156" name="AutoShape 49" descr="报表底图"/>
        <xdr:cNvSpPr>
          <a:spLocks noChangeAspect="1" noChangeArrowheads="1"/>
        </xdr:cNvSpPr>
      </xdr:nvSpPr>
      <xdr:spPr>
        <a:xfrm>
          <a:off x="1428115" y="1466646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478155</xdr:rowOff>
    </xdr:to>
    <xdr:sp>
      <xdr:nvSpPr>
        <xdr:cNvPr id="2157" name="AutoShape 50" descr="报表底图"/>
        <xdr:cNvSpPr>
          <a:spLocks noChangeAspect="1" noChangeArrowheads="1"/>
        </xdr:cNvSpPr>
      </xdr:nvSpPr>
      <xdr:spPr>
        <a:xfrm>
          <a:off x="1428115" y="1466646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478155</xdr:rowOff>
    </xdr:to>
    <xdr:sp>
      <xdr:nvSpPr>
        <xdr:cNvPr id="2158" name="AutoShape 51" descr="报表底图"/>
        <xdr:cNvSpPr>
          <a:spLocks noChangeAspect="1" noChangeArrowheads="1"/>
        </xdr:cNvSpPr>
      </xdr:nvSpPr>
      <xdr:spPr>
        <a:xfrm>
          <a:off x="1428115" y="1466646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478155</xdr:rowOff>
    </xdr:to>
    <xdr:sp>
      <xdr:nvSpPr>
        <xdr:cNvPr id="2159" name="AutoShape 52" descr="报表底图"/>
        <xdr:cNvSpPr>
          <a:spLocks noChangeAspect="1" noChangeArrowheads="1"/>
        </xdr:cNvSpPr>
      </xdr:nvSpPr>
      <xdr:spPr>
        <a:xfrm>
          <a:off x="1428115" y="1466646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478155</xdr:rowOff>
    </xdr:to>
    <xdr:sp>
      <xdr:nvSpPr>
        <xdr:cNvPr id="2160" name="Image1" descr="报表底图"/>
        <xdr:cNvSpPr>
          <a:spLocks noChangeAspect="1" noChangeArrowheads="1"/>
        </xdr:cNvSpPr>
      </xdr:nvSpPr>
      <xdr:spPr>
        <a:xfrm>
          <a:off x="1428115" y="1466646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508635</xdr:rowOff>
    </xdr:to>
    <xdr:sp>
      <xdr:nvSpPr>
        <xdr:cNvPr id="2161" name="Image1" descr="报表底图"/>
        <xdr:cNvSpPr>
          <a:spLocks noChangeAspect="1" noChangeArrowheads="1"/>
        </xdr:cNvSpPr>
      </xdr:nvSpPr>
      <xdr:spPr>
        <a:xfrm>
          <a:off x="1428115" y="1466646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508635</xdr:rowOff>
    </xdr:to>
    <xdr:sp>
      <xdr:nvSpPr>
        <xdr:cNvPr id="2162" name="Image1" descr="报表底图"/>
        <xdr:cNvSpPr>
          <a:spLocks noChangeAspect="1" noChangeArrowheads="1"/>
        </xdr:cNvSpPr>
      </xdr:nvSpPr>
      <xdr:spPr>
        <a:xfrm>
          <a:off x="1428115" y="1466646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508635</xdr:rowOff>
    </xdr:to>
    <xdr:sp>
      <xdr:nvSpPr>
        <xdr:cNvPr id="2163" name="Image1" descr="报表底图"/>
        <xdr:cNvSpPr>
          <a:spLocks noChangeAspect="1" noChangeArrowheads="1"/>
        </xdr:cNvSpPr>
      </xdr:nvSpPr>
      <xdr:spPr>
        <a:xfrm>
          <a:off x="1428115" y="1466646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508635</xdr:rowOff>
    </xdr:to>
    <xdr:sp>
      <xdr:nvSpPr>
        <xdr:cNvPr id="2164" name="Image1" descr="报表底图"/>
        <xdr:cNvSpPr>
          <a:spLocks noChangeAspect="1" noChangeArrowheads="1"/>
        </xdr:cNvSpPr>
      </xdr:nvSpPr>
      <xdr:spPr>
        <a:xfrm>
          <a:off x="1428115" y="1466646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508635</xdr:rowOff>
    </xdr:to>
    <xdr:sp>
      <xdr:nvSpPr>
        <xdr:cNvPr id="2165" name="Image1" descr="报表底图"/>
        <xdr:cNvSpPr>
          <a:spLocks noChangeAspect="1" noChangeArrowheads="1"/>
        </xdr:cNvSpPr>
      </xdr:nvSpPr>
      <xdr:spPr>
        <a:xfrm>
          <a:off x="1428115" y="1466646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508635</xdr:rowOff>
    </xdr:to>
    <xdr:sp>
      <xdr:nvSpPr>
        <xdr:cNvPr id="2166" name="Image1" descr="报表底图"/>
        <xdr:cNvSpPr>
          <a:spLocks noChangeAspect="1" noChangeArrowheads="1"/>
        </xdr:cNvSpPr>
      </xdr:nvSpPr>
      <xdr:spPr>
        <a:xfrm>
          <a:off x="1428115" y="1466646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508635</xdr:rowOff>
    </xdr:to>
    <xdr:sp>
      <xdr:nvSpPr>
        <xdr:cNvPr id="2167" name="Image1" descr="报表底图"/>
        <xdr:cNvSpPr>
          <a:spLocks noChangeAspect="1" noChangeArrowheads="1"/>
        </xdr:cNvSpPr>
      </xdr:nvSpPr>
      <xdr:spPr>
        <a:xfrm>
          <a:off x="1428115" y="1466646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478155</xdr:rowOff>
    </xdr:to>
    <xdr:sp>
      <xdr:nvSpPr>
        <xdr:cNvPr id="2168" name="Image1" descr="报表底图"/>
        <xdr:cNvSpPr>
          <a:spLocks noChangeAspect="1" noChangeArrowheads="1"/>
        </xdr:cNvSpPr>
      </xdr:nvSpPr>
      <xdr:spPr>
        <a:xfrm>
          <a:off x="1428115" y="1466646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478155</xdr:rowOff>
    </xdr:to>
    <xdr:sp>
      <xdr:nvSpPr>
        <xdr:cNvPr id="2169" name="Image1" descr="报表底图"/>
        <xdr:cNvSpPr>
          <a:spLocks noChangeAspect="1" noChangeArrowheads="1"/>
        </xdr:cNvSpPr>
      </xdr:nvSpPr>
      <xdr:spPr>
        <a:xfrm>
          <a:off x="1428115" y="1466646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478155</xdr:rowOff>
    </xdr:to>
    <xdr:sp>
      <xdr:nvSpPr>
        <xdr:cNvPr id="2170" name="Image1" descr="报表底图"/>
        <xdr:cNvSpPr>
          <a:spLocks noChangeAspect="1" noChangeArrowheads="1"/>
        </xdr:cNvSpPr>
      </xdr:nvSpPr>
      <xdr:spPr>
        <a:xfrm>
          <a:off x="1428115" y="1466646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478155</xdr:rowOff>
    </xdr:to>
    <xdr:sp>
      <xdr:nvSpPr>
        <xdr:cNvPr id="2171" name="Image1" descr="报表底图"/>
        <xdr:cNvSpPr>
          <a:spLocks noChangeAspect="1" noChangeArrowheads="1"/>
        </xdr:cNvSpPr>
      </xdr:nvSpPr>
      <xdr:spPr>
        <a:xfrm>
          <a:off x="1428115" y="1466646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478155</xdr:rowOff>
    </xdr:to>
    <xdr:sp>
      <xdr:nvSpPr>
        <xdr:cNvPr id="2172" name="Image1" descr="报表底图"/>
        <xdr:cNvSpPr>
          <a:spLocks noChangeAspect="1" noChangeArrowheads="1"/>
        </xdr:cNvSpPr>
      </xdr:nvSpPr>
      <xdr:spPr>
        <a:xfrm>
          <a:off x="1428115" y="1466646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478155</xdr:rowOff>
    </xdr:to>
    <xdr:sp>
      <xdr:nvSpPr>
        <xdr:cNvPr id="2173" name="Image1" descr="报表底图"/>
        <xdr:cNvSpPr>
          <a:spLocks noChangeAspect="1" noChangeArrowheads="1"/>
        </xdr:cNvSpPr>
      </xdr:nvSpPr>
      <xdr:spPr>
        <a:xfrm>
          <a:off x="1428115" y="1466646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508635</xdr:rowOff>
    </xdr:to>
    <xdr:sp>
      <xdr:nvSpPr>
        <xdr:cNvPr id="2174" name="Image1" descr="报表底图"/>
        <xdr:cNvSpPr>
          <a:spLocks noChangeAspect="1" noChangeArrowheads="1"/>
        </xdr:cNvSpPr>
      </xdr:nvSpPr>
      <xdr:spPr>
        <a:xfrm>
          <a:off x="1428115" y="1466646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508635</xdr:rowOff>
    </xdr:to>
    <xdr:sp>
      <xdr:nvSpPr>
        <xdr:cNvPr id="2175" name="Image1" descr="报表底图"/>
        <xdr:cNvSpPr>
          <a:spLocks noChangeAspect="1" noChangeArrowheads="1"/>
        </xdr:cNvSpPr>
      </xdr:nvSpPr>
      <xdr:spPr>
        <a:xfrm>
          <a:off x="1428115" y="1466646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508635</xdr:rowOff>
    </xdr:to>
    <xdr:sp>
      <xdr:nvSpPr>
        <xdr:cNvPr id="2176" name="Image1" descr="报表底图"/>
        <xdr:cNvSpPr>
          <a:spLocks noChangeAspect="1" noChangeArrowheads="1"/>
        </xdr:cNvSpPr>
      </xdr:nvSpPr>
      <xdr:spPr>
        <a:xfrm>
          <a:off x="1428115" y="1466646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508635</xdr:rowOff>
    </xdr:to>
    <xdr:sp>
      <xdr:nvSpPr>
        <xdr:cNvPr id="2177" name="Image1" descr="报表底图"/>
        <xdr:cNvSpPr>
          <a:spLocks noChangeAspect="1" noChangeArrowheads="1"/>
        </xdr:cNvSpPr>
      </xdr:nvSpPr>
      <xdr:spPr>
        <a:xfrm>
          <a:off x="1428115" y="1466646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508635</xdr:rowOff>
    </xdr:to>
    <xdr:sp>
      <xdr:nvSpPr>
        <xdr:cNvPr id="2178" name="Image1" descr="报表底图"/>
        <xdr:cNvSpPr>
          <a:spLocks noChangeAspect="1" noChangeArrowheads="1"/>
        </xdr:cNvSpPr>
      </xdr:nvSpPr>
      <xdr:spPr>
        <a:xfrm>
          <a:off x="1428115" y="1466646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508635</xdr:rowOff>
    </xdr:to>
    <xdr:sp>
      <xdr:nvSpPr>
        <xdr:cNvPr id="2179" name="Image1" descr="报表底图"/>
        <xdr:cNvSpPr>
          <a:spLocks noChangeAspect="1" noChangeArrowheads="1"/>
        </xdr:cNvSpPr>
      </xdr:nvSpPr>
      <xdr:spPr>
        <a:xfrm>
          <a:off x="1428115" y="1466646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508635</xdr:rowOff>
    </xdr:to>
    <xdr:sp>
      <xdr:nvSpPr>
        <xdr:cNvPr id="2180" name="Image1" descr="报表底图"/>
        <xdr:cNvSpPr>
          <a:spLocks noChangeAspect="1" noChangeArrowheads="1"/>
        </xdr:cNvSpPr>
      </xdr:nvSpPr>
      <xdr:spPr>
        <a:xfrm>
          <a:off x="1428115" y="1466646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478155</xdr:rowOff>
    </xdr:to>
    <xdr:sp>
      <xdr:nvSpPr>
        <xdr:cNvPr id="2181" name="Image1" descr="报表底图"/>
        <xdr:cNvSpPr>
          <a:spLocks noChangeAspect="1" noChangeArrowheads="1"/>
        </xdr:cNvSpPr>
      </xdr:nvSpPr>
      <xdr:spPr>
        <a:xfrm>
          <a:off x="1428115" y="1466646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478155</xdr:rowOff>
    </xdr:to>
    <xdr:sp>
      <xdr:nvSpPr>
        <xdr:cNvPr id="2182" name="Image1" descr="报表底图"/>
        <xdr:cNvSpPr>
          <a:spLocks noChangeAspect="1" noChangeArrowheads="1"/>
        </xdr:cNvSpPr>
      </xdr:nvSpPr>
      <xdr:spPr>
        <a:xfrm>
          <a:off x="1428115" y="1466646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478155</xdr:rowOff>
    </xdr:to>
    <xdr:sp>
      <xdr:nvSpPr>
        <xdr:cNvPr id="2183" name="Image1" descr="报表底图"/>
        <xdr:cNvSpPr>
          <a:spLocks noChangeAspect="1" noChangeArrowheads="1"/>
        </xdr:cNvSpPr>
      </xdr:nvSpPr>
      <xdr:spPr>
        <a:xfrm>
          <a:off x="1428115" y="1466646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478155</xdr:rowOff>
    </xdr:to>
    <xdr:sp>
      <xdr:nvSpPr>
        <xdr:cNvPr id="2184" name="Image1" descr="报表底图"/>
        <xdr:cNvSpPr>
          <a:spLocks noChangeAspect="1" noChangeArrowheads="1"/>
        </xdr:cNvSpPr>
      </xdr:nvSpPr>
      <xdr:spPr>
        <a:xfrm>
          <a:off x="1428115" y="1466646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478155</xdr:rowOff>
    </xdr:to>
    <xdr:sp>
      <xdr:nvSpPr>
        <xdr:cNvPr id="2185" name="Image1" descr="报表底图"/>
        <xdr:cNvSpPr>
          <a:spLocks noChangeAspect="1" noChangeArrowheads="1"/>
        </xdr:cNvSpPr>
      </xdr:nvSpPr>
      <xdr:spPr>
        <a:xfrm>
          <a:off x="1428115" y="1466646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219</xdr:row>
      <xdr:rowOff>0</xdr:rowOff>
    </xdr:from>
    <xdr:to>
      <xdr:col>2</xdr:col>
      <xdr:colOff>274320</xdr:colOff>
      <xdr:row>219</xdr:row>
      <xdr:rowOff>478155</xdr:rowOff>
    </xdr:to>
    <xdr:sp>
      <xdr:nvSpPr>
        <xdr:cNvPr id="2186" name="AutoShape 27" descr="报表底图"/>
        <xdr:cNvSpPr>
          <a:spLocks noChangeAspect="1" noChangeArrowheads="1"/>
        </xdr:cNvSpPr>
      </xdr:nvSpPr>
      <xdr:spPr>
        <a:xfrm>
          <a:off x="1428115" y="1455724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219</xdr:row>
      <xdr:rowOff>0</xdr:rowOff>
    </xdr:from>
    <xdr:to>
      <xdr:col>2</xdr:col>
      <xdr:colOff>274320</xdr:colOff>
      <xdr:row>219</xdr:row>
      <xdr:rowOff>508635</xdr:rowOff>
    </xdr:to>
    <xdr:sp>
      <xdr:nvSpPr>
        <xdr:cNvPr id="2187" name="AutoShape 28" descr="报表底图"/>
        <xdr:cNvSpPr>
          <a:spLocks noChangeAspect="1" noChangeArrowheads="1"/>
        </xdr:cNvSpPr>
      </xdr:nvSpPr>
      <xdr:spPr>
        <a:xfrm>
          <a:off x="1428115" y="1455724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219</xdr:row>
      <xdr:rowOff>0</xdr:rowOff>
    </xdr:from>
    <xdr:to>
      <xdr:col>2</xdr:col>
      <xdr:colOff>274320</xdr:colOff>
      <xdr:row>219</xdr:row>
      <xdr:rowOff>508635</xdr:rowOff>
    </xdr:to>
    <xdr:sp>
      <xdr:nvSpPr>
        <xdr:cNvPr id="2188" name="AutoShape 29" descr="报表底图"/>
        <xdr:cNvSpPr>
          <a:spLocks noChangeAspect="1" noChangeArrowheads="1"/>
        </xdr:cNvSpPr>
      </xdr:nvSpPr>
      <xdr:spPr>
        <a:xfrm>
          <a:off x="1428115" y="1455724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219</xdr:row>
      <xdr:rowOff>0</xdr:rowOff>
    </xdr:from>
    <xdr:to>
      <xdr:col>2</xdr:col>
      <xdr:colOff>274320</xdr:colOff>
      <xdr:row>219</xdr:row>
      <xdr:rowOff>508635</xdr:rowOff>
    </xdr:to>
    <xdr:sp>
      <xdr:nvSpPr>
        <xdr:cNvPr id="2189" name="AutoShape 30" descr="报表底图"/>
        <xdr:cNvSpPr>
          <a:spLocks noChangeAspect="1" noChangeArrowheads="1"/>
        </xdr:cNvSpPr>
      </xdr:nvSpPr>
      <xdr:spPr>
        <a:xfrm>
          <a:off x="1428115" y="1455724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219</xdr:row>
      <xdr:rowOff>0</xdr:rowOff>
    </xdr:from>
    <xdr:to>
      <xdr:col>2</xdr:col>
      <xdr:colOff>274320</xdr:colOff>
      <xdr:row>219</xdr:row>
      <xdr:rowOff>508635</xdr:rowOff>
    </xdr:to>
    <xdr:sp>
      <xdr:nvSpPr>
        <xdr:cNvPr id="2190" name="AutoShape 31" descr="报表底图"/>
        <xdr:cNvSpPr>
          <a:spLocks noChangeAspect="1" noChangeArrowheads="1"/>
        </xdr:cNvSpPr>
      </xdr:nvSpPr>
      <xdr:spPr>
        <a:xfrm>
          <a:off x="1428115" y="1455724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219</xdr:row>
      <xdr:rowOff>0</xdr:rowOff>
    </xdr:from>
    <xdr:to>
      <xdr:col>2</xdr:col>
      <xdr:colOff>274320</xdr:colOff>
      <xdr:row>219</xdr:row>
      <xdr:rowOff>508635</xdr:rowOff>
    </xdr:to>
    <xdr:sp>
      <xdr:nvSpPr>
        <xdr:cNvPr id="2191" name="AutoShape 32" descr="报表底图"/>
        <xdr:cNvSpPr>
          <a:spLocks noChangeAspect="1" noChangeArrowheads="1"/>
        </xdr:cNvSpPr>
      </xdr:nvSpPr>
      <xdr:spPr>
        <a:xfrm>
          <a:off x="1428115" y="1455724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219</xdr:row>
      <xdr:rowOff>0</xdr:rowOff>
    </xdr:from>
    <xdr:to>
      <xdr:col>2</xdr:col>
      <xdr:colOff>274320</xdr:colOff>
      <xdr:row>219</xdr:row>
      <xdr:rowOff>508635</xdr:rowOff>
    </xdr:to>
    <xdr:sp>
      <xdr:nvSpPr>
        <xdr:cNvPr id="2192" name="AutoShape 33" descr="报表底图"/>
        <xdr:cNvSpPr>
          <a:spLocks noChangeAspect="1" noChangeArrowheads="1"/>
        </xdr:cNvSpPr>
      </xdr:nvSpPr>
      <xdr:spPr>
        <a:xfrm>
          <a:off x="1428115" y="1455724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219</xdr:row>
      <xdr:rowOff>0</xdr:rowOff>
    </xdr:from>
    <xdr:to>
      <xdr:col>2</xdr:col>
      <xdr:colOff>274320</xdr:colOff>
      <xdr:row>219</xdr:row>
      <xdr:rowOff>508635</xdr:rowOff>
    </xdr:to>
    <xdr:sp>
      <xdr:nvSpPr>
        <xdr:cNvPr id="2193" name="AutoShape 34" descr="报表底图"/>
        <xdr:cNvSpPr>
          <a:spLocks noChangeAspect="1" noChangeArrowheads="1"/>
        </xdr:cNvSpPr>
      </xdr:nvSpPr>
      <xdr:spPr>
        <a:xfrm>
          <a:off x="1428115" y="1455724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219</xdr:row>
      <xdr:rowOff>0</xdr:rowOff>
    </xdr:from>
    <xdr:to>
      <xdr:col>2</xdr:col>
      <xdr:colOff>274320</xdr:colOff>
      <xdr:row>219</xdr:row>
      <xdr:rowOff>478155</xdr:rowOff>
    </xdr:to>
    <xdr:sp>
      <xdr:nvSpPr>
        <xdr:cNvPr id="2194" name="AutoShape 35" descr="报表底图"/>
        <xdr:cNvSpPr>
          <a:spLocks noChangeAspect="1" noChangeArrowheads="1"/>
        </xdr:cNvSpPr>
      </xdr:nvSpPr>
      <xdr:spPr>
        <a:xfrm>
          <a:off x="1428115" y="1455724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219</xdr:row>
      <xdr:rowOff>0</xdr:rowOff>
    </xdr:from>
    <xdr:to>
      <xdr:col>2</xdr:col>
      <xdr:colOff>274320</xdr:colOff>
      <xdr:row>219</xdr:row>
      <xdr:rowOff>478155</xdr:rowOff>
    </xdr:to>
    <xdr:sp>
      <xdr:nvSpPr>
        <xdr:cNvPr id="2195" name="AutoShape 36" descr="报表底图"/>
        <xdr:cNvSpPr>
          <a:spLocks noChangeAspect="1" noChangeArrowheads="1"/>
        </xdr:cNvSpPr>
      </xdr:nvSpPr>
      <xdr:spPr>
        <a:xfrm>
          <a:off x="1428115" y="1455724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219</xdr:row>
      <xdr:rowOff>0</xdr:rowOff>
    </xdr:from>
    <xdr:to>
      <xdr:col>2</xdr:col>
      <xdr:colOff>274320</xdr:colOff>
      <xdr:row>219</xdr:row>
      <xdr:rowOff>478155</xdr:rowOff>
    </xdr:to>
    <xdr:sp>
      <xdr:nvSpPr>
        <xdr:cNvPr id="2196" name="AutoShape 37" descr="报表底图"/>
        <xdr:cNvSpPr>
          <a:spLocks noChangeAspect="1" noChangeArrowheads="1"/>
        </xdr:cNvSpPr>
      </xdr:nvSpPr>
      <xdr:spPr>
        <a:xfrm>
          <a:off x="1428115" y="1455724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219</xdr:row>
      <xdr:rowOff>0</xdr:rowOff>
    </xdr:from>
    <xdr:to>
      <xdr:col>2</xdr:col>
      <xdr:colOff>274320</xdr:colOff>
      <xdr:row>219</xdr:row>
      <xdr:rowOff>478155</xdr:rowOff>
    </xdr:to>
    <xdr:sp>
      <xdr:nvSpPr>
        <xdr:cNvPr id="2197" name="AutoShape 38" descr="报表底图"/>
        <xdr:cNvSpPr>
          <a:spLocks noChangeAspect="1" noChangeArrowheads="1"/>
        </xdr:cNvSpPr>
      </xdr:nvSpPr>
      <xdr:spPr>
        <a:xfrm>
          <a:off x="1428115" y="1455724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219</xdr:row>
      <xdr:rowOff>0</xdr:rowOff>
    </xdr:from>
    <xdr:to>
      <xdr:col>2</xdr:col>
      <xdr:colOff>274320</xdr:colOff>
      <xdr:row>219</xdr:row>
      <xdr:rowOff>478155</xdr:rowOff>
    </xdr:to>
    <xdr:sp>
      <xdr:nvSpPr>
        <xdr:cNvPr id="2198" name="AutoShape 39" descr="报表底图"/>
        <xdr:cNvSpPr>
          <a:spLocks noChangeAspect="1" noChangeArrowheads="1"/>
        </xdr:cNvSpPr>
      </xdr:nvSpPr>
      <xdr:spPr>
        <a:xfrm>
          <a:off x="1428115" y="1455724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219</xdr:row>
      <xdr:rowOff>0</xdr:rowOff>
    </xdr:from>
    <xdr:to>
      <xdr:col>2</xdr:col>
      <xdr:colOff>274320</xdr:colOff>
      <xdr:row>219</xdr:row>
      <xdr:rowOff>478155</xdr:rowOff>
    </xdr:to>
    <xdr:sp>
      <xdr:nvSpPr>
        <xdr:cNvPr id="2199" name="AutoShape 40" descr="报表底图"/>
        <xdr:cNvSpPr>
          <a:spLocks noChangeAspect="1" noChangeArrowheads="1"/>
        </xdr:cNvSpPr>
      </xdr:nvSpPr>
      <xdr:spPr>
        <a:xfrm>
          <a:off x="1428115" y="1455724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219</xdr:row>
      <xdr:rowOff>0</xdr:rowOff>
    </xdr:from>
    <xdr:to>
      <xdr:col>2</xdr:col>
      <xdr:colOff>274320</xdr:colOff>
      <xdr:row>219</xdr:row>
      <xdr:rowOff>508635</xdr:rowOff>
    </xdr:to>
    <xdr:sp>
      <xdr:nvSpPr>
        <xdr:cNvPr id="2200" name="AutoShape 41" descr="报表底图"/>
        <xdr:cNvSpPr>
          <a:spLocks noChangeAspect="1" noChangeArrowheads="1"/>
        </xdr:cNvSpPr>
      </xdr:nvSpPr>
      <xdr:spPr>
        <a:xfrm>
          <a:off x="1428115" y="1455724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219</xdr:row>
      <xdr:rowOff>0</xdr:rowOff>
    </xdr:from>
    <xdr:to>
      <xdr:col>2</xdr:col>
      <xdr:colOff>274320</xdr:colOff>
      <xdr:row>219</xdr:row>
      <xdr:rowOff>508635</xdr:rowOff>
    </xdr:to>
    <xdr:sp>
      <xdr:nvSpPr>
        <xdr:cNvPr id="2201" name="AutoShape 42" descr="报表底图"/>
        <xdr:cNvSpPr>
          <a:spLocks noChangeAspect="1" noChangeArrowheads="1"/>
        </xdr:cNvSpPr>
      </xdr:nvSpPr>
      <xdr:spPr>
        <a:xfrm>
          <a:off x="1428115" y="1455724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219</xdr:row>
      <xdr:rowOff>0</xdr:rowOff>
    </xdr:from>
    <xdr:to>
      <xdr:col>2</xdr:col>
      <xdr:colOff>274320</xdr:colOff>
      <xdr:row>219</xdr:row>
      <xdr:rowOff>508635</xdr:rowOff>
    </xdr:to>
    <xdr:sp>
      <xdr:nvSpPr>
        <xdr:cNvPr id="2202" name="AutoShape 43" descr="报表底图"/>
        <xdr:cNvSpPr>
          <a:spLocks noChangeAspect="1" noChangeArrowheads="1"/>
        </xdr:cNvSpPr>
      </xdr:nvSpPr>
      <xdr:spPr>
        <a:xfrm>
          <a:off x="1428115" y="1455724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219</xdr:row>
      <xdr:rowOff>0</xdr:rowOff>
    </xdr:from>
    <xdr:to>
      <xdr:col>2</xdr:col>
      <xdr:colOff>274320</xdr:colOff>
      <xdr:row>219</xdr:row>
      <xdr:rowOff>508635</xdr:rowOff>
    </xdr:to>
    <xdr:sp>
      <xdr:nvSpPr>
        <xdr:cNvPr id="2203" name="AutoShape 44" descr="报表底图"/>
        <xdr:cNvSpPr>
          <a:spLocks noChangeAspect="1" noChangeArrowheads="1"/>
        </xdr:cNvSpPr>
      </xdr:nvSpPr>
      <xdr:spPr>
        <a:xfrm>
          <a:off x="1428115" y="1455724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219</xdr:row>
      <xdr:rowOff>0</xdr:rowOff>
    </xdr:from>
    <xdr:to>
      <xdr:col>2</xdr:col>
      <xdr:colOff>274320</xdr:colOff>
      <xdr:row>219</xdr:row>
      <xdr:rowOff>508635</xdr:rowOff>
    </xdr:to>
    <xdr:sp>
      <xdr:nvSpPr>
        <xdr:cNvPr id="2204" name="AutoShape 45" descr="报表底图"/>
        <xdr:cNvSpPr>
          <a:spLocks noChangeAspect="1" noChangeArrowheads="1"/>
        </xdr:cNvSpPr>
      </xdr:nvSpPr>
      <xdr:spPr>
        <a:xfrm>
          <a:off x="1428115" y="1455724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219</xdr:row>
      <xdr:rowOff>0</xdr:rowOff>
    </xdr:from>
    <xdr:to>
      <xdr:col>2</xdr:col>
      <xdr:colOff>274320</xdr:colOff>
      <xdr:row>219</xdr:row>
      <xdr:rowOff>508635</xdr:rowOff>
    </xdr:to>
    <xdr:sp>
      <xdr:nvSpPr>
        <xdr:cNvPr id="2205" name="AutoShape 46" descr="报表底图"/>
        <xdr:cNvSpPr>
          <a:spLocks noChangeAspect="1" noChangeArrowheads="1"/>
        </xdr:cNvSpPr>
      </xdr:nvSpPr>
      <xdr:spPr>
        <a:xfrm>
          <a:off x="1428115" y="1455724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219</xdr:row>
      <xdr:rowOff>0</xdr:rowOff>
    </xdr:from>
    <xdr:to>
      <xdr:col>2</xdr:col>
      <xdr:colOff>274320</xdr:colOff>
      <xdr:row>219</xdr:row>
      <xdr:rowOff>508635</xdr:rowOff>
    </xdr:to>
    <xdr:sp>
      <xdr:nvSpPr>
        <xdr:cNvPr id="2206" name="AutoShape 47" descr="报表底图"/>
        <xdr:cNvSpPr>
          <a:spLocks noChangeAspect="1" noChangeArrowheads="1"/>
        </xdr:cNvSpPr>
      </xdr:nvSpPr>
      <xdr:spPr>
        <a:xfrm>
          <a:off x="1428115" y="1455724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219</xdr:row>
      <xdr:rowOff>0</xdr:rowOff>
    </xdr:from>
    <xdr:to>
      <xdr:col>2</xdr:col>
      <xdr:colOff>274320</xdr:colOff>
      <xdr:row>219</xdr:row>
      <xdr:rowOff>478155</xdr:rowOff>
    </xdr:to>
    <xdr:sp>
      <xdr:nvSpPr>
        <xdr:cNvPr id="2207" name="AutoShape 48" descr="报表底图"/>
        <xdr:cNvSpPr>
          <a:spLocks noChangeAspect="1" noChangeArrowheads="1"/>
        </xdr:cNvSpPr>
      </xdr:nvSpPr>
      <xdr:spPr>
        <a:xfrm>
          <a:off x="1428115" y="1455724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219</xdr:row>
      <xdr:rowOff>0</xdr:rowOff>
    </xdr:from>
    <xdr:to>
      <xdr:col>2</xdr:col>
      <xdr:colOff>274320</xdr:colOff>
      <xdr:row>219</xdr:row>
      <xdr:rowOff>478155</xdr:rowOff>
    </xdr:to>
    <xdr:sp>
      <xdr:nvSpPr>
        <xdr:cNvPr id="2208" name="AutoShape 49" descr="报表底图"/>
        <xdr:cNvSpPr>
          <a:spLocks noChangeAspect="1" noChangeArrowheads="1"/>
        </xdr:cNvSpPr>
      </xdr:nvSpPr>
      <xdr:spPr>
        <a:xfrm>
          <a:off x="1428115" y="1455724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219</xdr:row>
      <xdr:rowOff>0</xdr:rowOff>
    </xdr:from>
    <xdr:to>
      <xdr:col>2</xdr:col>
      <xdr:colOff>274320</xdr:colOff>
      <xdr:row>219</xdr:row>
      <xdr:rowOff>478155</xdr:rowOff>
    </xdr:to>
    <xdr:sp>
      <xdr:nvSpPr>
        <xdr:cNvPr id="2209" name="AutoShape 50" descr="报表底图"/>
        <xdr:cNvSpPr>
          <a:spLocks noChangeAspect="1" noChangeArrowheads="1"/>
        </xdr:cNvSpPr>
      </xdr:nvSpPr>
      <xdr:spPr>
        <a:xfrm>
          <a:off x="1428115" y="1455724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219</xdr:row>
      <xdr:rowOff>0</xdr:rowOff>
    </xdr:from>
    <xdr:to>
      <xdr:col>2</xdr:col>
      <xdr:colOff>274320</xdr:colOff>
      <xdr:row>219</xdr:row>
      <xdr:rowOff>478155</xdr:rowOff>
    </xdr:to>
    <xdr:sp>
      <xdr:nvSpPr>
        <xdr:cNvPr id="2210" name="AutoShape 51" descr="报表底图"/>
        <xdr:cNvSpPr>
          <a:spLocks noChangeAspect="1" noChangeArrowheads="1"/>
        </xdr:cNvSpPr>
      </xdr:nvSpPr>
      <xdr:spPr>
        <a:xfrm>
          <a:off x="1428115" y="1455724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219</xdr:row>
      <xdr:rowOff>0</xdr:rowOff>
    </xdr:from>
    <xdr:to>
      <xdr:col>2</xdr:col>
      <xdr:colOff>274320</xdr:colOff>
      <xdr:row>219</xdr:row>
      <xdr:rowOff>478155</xdr:rowOff>
    </xdr:to>
    <xdr:sp>
      <xdr:nvSpPr>
        <xdr:cNvPr id="2211" name="AutoShape 52" descr="报表底图"/>
        <xdr:cNvSpPr>
          <a:spLocks noChangeAspect="1" noChangeArrowheads="1"/>
        </xdr:cNvSpPr>
      </xdr:nvSpPr>
      <xdr:spPr>
        <a:xfrm>
          <a:off x="1428115" y="1455724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219</xdr:row>
      <xdr:rowOff>0</xdr:rowOff>
    </xdr:from>
    <xdr:to>
      <xdr:col>2</xdr:col>
      <xdr:colOff>274320</xdr:colOff>
      <xdr:row>219</xdr:row>
      <xdr:rowOff>478155</xdr:rowOff>
    </xdr:to>
    <xdr:sp>
      <xdr:nvSpPr>
        <xdr:cNvPr id="2212" name="Image1" descr="报表底图"/>
        <xdr:cNvSpPr>
          <a:spLocks noChangeAspect="1" noChangeArrowheads="1"/>
        </xdr:cNvSpPr>
      </xdr:nvSpPr>
      <xdr:spPr>
        <a:xfrm>
          <a:off x="1428115" y="1455724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219</xdr:row>
      <xdr:rowOff>0</xdr:rowOff>
    </xdr:from>
    <xdr:to>
      <xdr:col>2</xdr:col>
      <xdr:colOff>274320</xdr:colOff>
      <xdr:row>219</xdr:row>
      <xdr:rowOff>508635</xdr:rowOff>
    </xdr:to>
    <xdr:sp>
      <xdr:nvSpPr>
        <xdr:cNvPr id="2213" name="Image1" descr="报表底图"/>
        <xdr:cNvSpPr>
          <a:spLocks noChangeAspect="1" noChangeArrowheads="1"/>
        </xdr:cNvSpPr>
      </xdr:nvSpPr>
      <xdr:spPr>
        <a:xfrm>
          <a:off x="1428115" y="1455724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219</xdr:row>
      <xdr:rowOff>0</xdr:rowOff>
    </xdr:from>
    <xdr:to>
      <xdr:col>2</xdr:col>
      <xdr:colOff>274320</xdr:colOff>
      <xdr:row>219</xdr:row>
      <xdr:rowOff>508635</xdr:rowOff>
    </xdr:to>
    <xdr:sp>
      <xdr:nvSpPr>
        <xdr:cNvPr id="2214" name="Image1" descr="报表底图"/>
        <xdr:cNvSpPr>
          <a:spLocks noChangeAspect="1" noChangeArrowheads="1"/>
        </xdr:cNvSpPr>
      </xdr:nvSpPr>
      <xdr:spPr>
        <a:xfrm>
          <a:off x="1428115" y="1455724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219</xdr:row>
      <xdr:rowOff>0</xdr:rowOff>
    </xdr:from>
    <xdr:to>
      <xdr:col>2</xdr:col>
      <xdr:colOff>274320</xdr:colOff>
      <xdr:row>219</xdr:row>
      <xdr:rowOff>508635</xdr:rowOff>
    </xdr:to>
    <xdr:sp>
      <xdr:nvSpPr>
        <xdr:cNvPr id="2215" name="Image1" descr="报表底图"/>
        <xdr:cNvSpPr>
          <a:spLocks noChangeAspect="1" noChangeArrowheads="1"/>
        </xdr:cNvSpPr>
      </xdr:nvSpPr>
      <xdr:spPr>
        <a:xfrm>
          <a:off x="1428115" y="1455724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219</xdr:row>
      <xdr:rowOff>0</xdr:rowOff>
    </xdr:from>
    <xdr:to>
      <xdr:col>2</xdr:col>
      <xdr:colOff>274320</xdr:colOff>
      <xdr:row>219</xdr:row>
      <xdr:rowOff>508635</xdr:rowOff>
    </xdr:to>
    <xdr:sp>
      <xdr:nvSpPr>
        <xdr:cNvPr id="2216" name="Image1" descr="报表底图"/>
        <xdr:cNvSpPr>
          <a:spLocks noChangeAspect="1" noChangeArrowheads="1"/>
        </xdr:cNvSpPr>
      </xdr:nvSpPr>
      <xdr:spPr>
        <a:xfrm>
          <a:off x="1428115" y="1455724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219</xdr:row>
      <xdr:rowOff>0</xdr:rowOff>
    </xdr:from>
    <xdr:to>
      <xdr:col>2</xdr:col>
      <xdr:colOff>274320</xdr:colOff>
      <xdr:row>219</xdr:row>
      <xdr:rowOff>508635</xdr:rowOff>
    </xdr:to>
    <xdr:sp>
      <xdr:nvSpPr>
        <xdr:cNvPr id="2217" name="Image1" descr="报表底图"/>
        <xdr:cNvSpPr>
          <a:spLocks noChangeAspect="1" noChangeArrowheads="1"/>
        </xdr:cNvSpPr>
      </xdr:nvSpPr>
      <xdr:spPr>
        <a:xfrm>
          <a:off x="1428115" y="1455724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219</xdr:row>
      <xdr:rowOff>0</xdr:rowOff>
    </xdr:from>
    <xdr:to>
      <xdr:col>2</xdr:col>
      <xdr:colOff>274320</xdr:colOff>
      <xdr:row>219</xdr:row>
      <xdr:rowOff>508635</xdr:rowOff>
    </xdr:to>
    <xdr:sp>
      <xdr:nvSpPr>
        <xdr:cNvPr id="2218" name="Image1" descr="报表底图"/>
        <xdr:cNvSpPr>
          <a:spLocks noChangeAspect="1" noChangeArrowheads="1"/>
        </xdr:cNvSpPr>
      </xdr:nvSpPr>
      <xdr:spPr>
        <a:xfrm>
          <a:off x="1428115" y="1455724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219</xdr:row>
      <xdr:rowOff>0</xdr:rowOff>
    </xdr:from>
    <xdr:to>
      <xdr:col>2</xdr:col>
      <xdr:colOff>274320</xdr:colOff>
      <xdr:row>219</xdr:row>
      <xdr:rowOff>508635</xdr:rowOff>
    </xdr:to>
    <xdr:sp>
      <xdr:nvSpPr>
        <xdr:cNvPr id="2219" name="Image1" descr="报表底图"/>
        <xdr:cNvSpPr>
          <a:spLocks noChangeAspect="1" noChangeArrowheads="1"/>
        </xdr:cNvSpPr>
      </xdr:nvSpPr>
      <xdr:spPr>
        <a:xfrm>
          <a:off x="1428115" y="1455724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219</xdr:row>
      <xdr:rowOff>0</xdr:rowOff>
    </xdr:from>
    <xdr:to>
      <xdr:col>2</xdr:col>
      <xdr:colOff>274320</xdr:colOff>
      <xdr:row>219</xdr:row>
      <xdr:rowOff>478155</xdr:rowOff>
    </xdr:to>
    <xdr:sp>
      <xdr:nvSpPr>
        <xdr:cNvPr id="2220" name="Image1" descr="报表底图"/>
        <xdr:cNvSpPr>
          <a:spLocks noChangeAspect="1" noChangeArrowheads="1"/>
        </xdr:cNvSpPr>
      </xdr:nvSpPr>
      <xdr:spPr>
        <a:xfrm>
          <a:off x="1428115" y="1455724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219</xdr:row>
      <xdr:rowOff>0</xdr:rowOff>
    </xdr:from>
    <xdr:to>
      <xdr:col>2</xdr:col>
      <xdr:colOff>274320</xdr:colOff>
      <xdr:row>219</xdr:row>
      <xdr:rowOff>478155</xdr:rowOff>
    </xdr:to>
    <xdr:sp>
      <xdr:nvSpPr>
        <xdr:cNvPr id="2221" name="Image1" descr="报表底图"/>
        <xdr:cNvSpPr>
          <a:spLocks noChangeAspect="1" noChangeArrowheads="1"/>
        </xdr:cNvSpPr>
      </xdr:nvSpPr>
      <xdr:spPr>
        <a:xfrm>
          <a:off x="1428115" y="1455724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219</xdr:row>
      <xdr:rowOff>0</xdr:rowOff>
    </xdr:from>
    <xdr:to>
      <xdr:col>2</xdr:col>
      <xdr:colOff>274320</xdr:colOff>
      <xdr:row>219</xdr:row>
      <xdr:rowOff>478155</xdr:rowOff>
    </xdr:to>
    <xdr:sp>
      <xdr:nvSpPr>
        <xdr:cNvPr id="2222" name="Image1" descr="报表底图"/>
        <xdr:cNvSpPr>
          <a:spLocks noChangeAspect="1" noChangeArrowheads="1"/>
        </xdr:cNvSpPr>
      </xdr:nvSpPr>
      <xdr:spPr>
        <a:xfrm>
          <a:off x="1428115" y="1455724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219</xdr:row>
      <xdr:rowOff>0</xdr:rowOff>
    </xdr:from>
    <xdr:to>
      <xdr:col>2</xdr:col>
      <xdr:colOff>274320</xdr:colOff>
      <xdr:row>219</xdr:row>
      <xdr:rowOff>478155</xdr:rowOff>
    </xdr:to>
    <xdr:sp>
      <xdr:nvSpPr>
        <xdr:cNvPr id="2223" name="Image1" descr="报表底图"/>
        <xdr:cNvSpPr>
          <a:spLocks noChangeAspect="1" noChangeArrowheads="1"/>
        </xdr:cNvSpPr>
      </xdr:nvSpPr>
      <xdr:spPr>
        <a:xfrm>
          <a:off x="1428115" y="1455724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219</xdr:row>
      <xdr:rowOff>0</xdr:rowOff>
    </xdr:from>
    <xdr:to>
      <xdr:col>2</xdr:col>
      <xdr:colOff>274320</xdr:colOff>
      <xdr:row>219</xdr:row>
      <xdr:rowOff>478155</xdr:rowOff>
    </xdr:to>
    <xdr:sp>
      <xdr:nvSpPr>
        <xdr:cNvPr id="2224" name="Image1" descr="报表底图"/>
        <xdr:cNvSpPr>
          <a:spLocks noChangeAspect="1" noChangeArrowheads="1"/>
        </xdr:cNvSpPr>
      </xdr:nvSpPr>
      <xdr:spPr>
        <a:xfrm>
          <a:off x="1428115" y="1455724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219</xdr:row>
      <xdr:rowOff>0</xdr:rowOff>
    </xdr:from>
    <xdr:to>
      <xdr:col>2</xdr:col>
      <xdr:colOff>274320</xdr:colOff>
      <xdr:row>219</xdr:row>
      <xdr:rowOff>478155</xdr:rowOff>
    </xdr:to>
    <xdr:sp>
      <xdr:nvSpPr>
        <xdr:cNvPr id="2225" name="Image1" descr="报表底图"/>
        <xdr:cNvSpPr>
          <a:spLocks noChangeAspect="1" noChangeArrowheads="1"/>
        </xdr:cNvSpPr>
      </xdr:nvSpPr>
      <xdr:spPr>
        <a:xfrm>
          <a:off x="1428115" y="1455724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219</xdr:row>
      <xdr:rowOff>0</xdr:rowOff>
    </xdr:from>
    <xdr:to>
      <xdr:col>2</xdr:col>
      <xdr:colOff>274320</xdr:colOff>
      <xdr:row>219</xdr:row>
      <xdr:rowOff>508635</xdr:rowOff>
    </xdr:to>
    <xdr:sp>
      <xdr:nvSpPr>
        <xdr:cNvPr id="2226" name="Image1" descr="报表底图"/>
        <xdr:cNvSpPr>
          <a:spLocks noChangeAspect="1" noChangeArrowheads="1"/>
        </xdr:cNvSpPr>
      </xdr:nvSpPr>
      <xdr:spPr>
        <a:xfrm>
          <a:off x="1428115" y="1455724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219</xdr:row>
      <xdr:rowOff>0</xdr:rowOff>
    </xdr:from>
    <xdr:to>
      <xdr:col>2</xdr:col>
      <xdr:colOff>274320</xdr:colOff>
      <xdr:row>219</xdr:row>
      <xdr:rowOff>508635</xdr:rowOff>
    </xdr:to>
    <xdr:sp>
      <xdr:nvSpPr>
        <xdr:cNvPr id="2227" name="Image1" descr="报表底图"/>
        <xdr:cNvSpPr>
          <a:spLocks noChangeAspect="1" noChangeArrowheads="1"/>
        </xdr:cNvSpPr>
      </xdr:nvSpPr>
      <xdr:spPr>
        <a:xfrm>
          <a:off x="1428115" y="1455724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219</xdr:row>
      <xdr:rowOff>0</xdr:rowOff>
    </xdr:from>
    <xdr:to>
      <xdr:col>2</xdr:col>
      <xdr:colOff>274320</xdr:colOff>
      <xdr:row>219</xdr:row>
      <xdr:rowOff>508635</xdr:rowOff>
    </xdr:to>
    <xdr:sp>
      <xdr:nvSpPr>
        <xdr:cNvPr id="2228" name="Image1" descr="报表底图"/>
        <xdr:cNvSpPr>
          <a:spLocks noChangeAspect="1" noChangeArrowheads="1"/>
        </xdr:cNvSpPr>
      </xdr:nvSpPr>
      <xdr:spPr>
        <a:xfrm>
          <a:off x="1428115" y="1455724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219</xdr:row>
      <xdr:rowOff>0</xdr:rowOff>
    </xdr:from>
    <xdr:to>
      <xdr:col>2</xdr:col>
      <xdr:colOff>274320</xdr:colOff>
      <xdr:row>219</xdr:row>
      <xdr:rowOff>508635</xdr:rowOff>
    </xdr:to>
    <xdr:sp>
      <xdr:nvSpPr>
        <xdr:cNvPr id="2229" name="Image1" descr="报表底图"/>
        <xdr:cNvSpPr>
          <a:spLocks noChangeAspect="1" noChangeArrowheads="1"/>
        </xdr:cNvSpPr>
      </xdr:nvSpPr>
      <xdr:spPr>
        <a:xfrm>
          <a:off x="1428115" y="1455724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219</xdr:row>
      <xdr:rowOff>0</xdr:rowOff>
    </xdr:from>
    <xdr:to>
      <xdr:col>2</xdr:col>
      <xdr:colOff>274320</xdr:colOff>
      <xdr:row>219</xdr:row>
      <xdr:rowOff>508635</xdr:rowOff>
    </xdr:to>
    <xdr:sp>
      <xdr:nvSpPr>
        <xdr:cNvPr id="2230" name="Image1" descr="报表底图"/>
        <xdr:cNvSpPr>
          <a:spLocks noChangeAspect="1" noChangeArrowheads="1"/>
        </xdr:cNvSpPr>
      </xdr:nvSpPr>
      <xdr:spPr>
        <a:xfrm>
          <a:off x="1428115" y="1455724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219</xdr:row>
      <xdr:rowOff>0</xdr:rowOff>
    </xdr:from>
    <xdr:to>
      <xdr:col>2</xdr:col>
      <xdr:colOff>274320</xdr:colOff>
      <xdr:row>219</xdr:row>
      <xdr:rowOff>508635</xdr:rowOff>
    </xdr:to>
    <xdr:sp>
      <xdr:nvSpPr>
        <xdr:cNvPr id="2231" name="Image1" descr="报表底图"/>
        <xdr:cNvSpPr>
          <a:spLocks noChangeAspect="1" noChangeArrowheads="1"/>
        </xdr:cNvSpPr>
      </xdr:nvSpPr>
      <xdr:spPr>
        <a:xfrm>
          <a:off x="1428115" y="1455724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219</xdr:row>
      <xdr:rowOff>0</xdr:rowOff>
    </xdr:from>
    <xdr:to>
      <xdr:col>2</xdr:col>
      <xdr:colOff>274320</xdr:colOff>
      <xdr:row>219</xdr:row>
      <xdr:rowOff>508635</xdr:rowOff>
    </xdr:to>
    <xdr:sp>
      <xdr:nvSpPr>
        <xdr:cNvPr id="2232" name="Image1" descr="报表底图"/>
        <xdr:cNvSpPr>
          <a:spLocks noChangeAspect="1" noChangeArrowheads="1"/>
        </xdr:cNvSpPr>
      </xdr:nvSpPr>
      <xdr:spPr>
        <a:xfrm>
          <a:off x="1428115" y="1455724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219</xdr:row>
      <xdr:rowOff>0</xdr:rowOff>
    </xdr:from>
    <xdr:to>
      <xdr:col>2</xdr:col>
      <xdr:colOff>274320</xdr:colOff>
      <xdr:row>219</xdr:row>
      <xdr:rowOff>478155</xdr:rowOff>
    </xdr:to>
    <xdr:sp>
      <xdr:nvSpPr>
        <xdr:cNvPr id="2233" name="Image1" descr="报表底图"/>
        <xdr:cNvSpPr>
          <a:spLocks noChangeAspect="1" noChangeArrowheads="1"/>
        </xdr:cNvSpPr>
      </xdr:nvSpPr>
      <xdr:spPr>
        <a:xfrm>
          <a:off x="1428115" y="1455724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219</xdr:row>
      <xdr:rowOff>0</xdr:rowOff>
    </xdr:from>
    <xdr:to>
      <xdr:col>2</xdr:col>
      <xdr:colOff>274320</xdr:colOff>
      <xdr:row>219</xdr:row>
      <xdr:rowOff>478155</xdr:rowOff>
    </xdr:to>
    <xdr:sp>
      <xdr:nvSpPr>
        <xdr:cNvPr id="2234" name="Image1" descr="报表底图"/>
        <xdr:cNvSpPr>
          <a:spLocks noChangeAspect="1" noChangeArrowheads="1"/>
        </xdr:cNvSpPr>
      </xdr:nvSpPr>
      <xdr:spPr>
        <a:xfrm>
          <a:off x="1428115" y="1455724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219</xdr:row>
      <xdr:rowOff>0</xdr:rowOff>
    </xdr:from>
    <xdr:to>
      <xdr:col>2</xdr:col>
      <xdr:colOff>274320</xdr:colOff>
      <xdr:row>219</xdr:row>
      <xdr:rowOff>478155</xdr:rowOff>
    </xdr:to>
    <xdr:sp>
      <xdr:nvSpPr>
        <xdr:cNvPr id="2235" name="Image1" descr="报表底图"/>
        <xdr:cNvSpPr>
          <a:spLocks noChangeAspect="1" noChangeArrowheads="1"/>
        </xdr:cNvSpPr>
      </xdr:nvSpPr>
      <xdr:spPr>
        <a:xfrm>
          <a:off x="1428115" y="1455724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219</xdr:row>
      <xdr:rowOff>0</xdr:rowOff>
    </xdr:from>
    <xdr:to>
      <xdr:col>2</xdr:col>
      <xdr:colOff>274320</xdr:colOff>
      <xdr:row>219</xdr:row>
      <xdr:rowOff>478155</xdr:rowOff>
    </xdr:to>
    <xdr:sp>
      <xdr:nvSpPr>
        <xdr:cNvPr id="2236" name="Image1" descr="报表底图"/>
        <xdr:cNvSpPr>
          <a:spLocks noChangeAspect="1" noChangeArrowheads="1"/>
        </xdr:cNvSpPr>
      </xdr:nvSpPr>
      <xdr:spPr>
        <a:xfrm>
          <a:off x="1428115" y="1455724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219</xdr:row>
      <xdr:rowOff>0</xdr:rowOff>
    </xdr:from>
    <xdr:to>
      <xdr:col>2</xdr:col>
      <xdr:colOff>274320</xdr:colOff>
      <xdr:row>219</xdr:row>
      <xdr:rowOff>478155</xdr:rowOff>
    </xdr:to>
    <xdr:sp>
      <xdr:nvSpPr>
        <xdr:cNvPr id="2237" name="Image1" descr="报表底图"/>
        <xdr:cNvSpPr>
          <a:spLocks noChangeAspect="1" noChangeArrowheads="1"/>
        </xdr:cNvSpPr>
      </xdr:nvSpPr>
      <xdr:spPr>
        <a:xfrm>
          <a:off x="1428115" y="1455724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478155</xdr:rowOff>
    </xdr:to>
    <xdr:sp>
      <xdr:nvSpPr>
        <xdr:cNvPr id="2238" name="AutoShape 27" descr="报表底图"/>
        <xdr:cNvSpPr>
          <a:spLocks noChangeAspect="1" noChangeArrowheads="1"/>
        </xdr:cNvSpPr>
      </xdr:nvSpPr>
      <xdr:spPr>
        <a:xfrm>
          <a:off x="1428115" y="1466646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508635</xdr:rowOff>
    </xdr:to>
    <xdr:sp>
      <xdr:nvSpPr>
        <xdr:cNvPr id="2239" name="AutoShape 28" descr="报表底图"/>
        <xdr:cNvSpPr>
          <a:spLocks noChangeAspect="1" noChangeArrowheads="1"/>
        </xdr:cNvSpPr>
      </xdr:nvSpPr>
      <xdr:spPr>
        <a:xfrm>
          <a:off x="1428115" y="1466646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508635</xdr:rowOff>
    </xdr:to>
    <xdr:sp>
      <xdr:nvSpPr>
        <xdr:cNvPr id="2240" name="AutoShape 29" descr="报表底图"/>
        <xdr:cNvSpPr>
          <a:spLocks noChangeAspect="1" noChangeArrowheads="1"/>
        </xdr:cNvSpPr>
      </xdr:nvSpPr>
      <xdr:spPr>
        <a:xfrm>
          <a:off x="1428115" y="1466646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508635</xdr:rowOff>
    </xdr:to>
    <xdr:sp>
      <xdr:nvSpPr>
        <xdr:cNvPr id="2241" name="AutoShape 30" descr="报表底图"/>
        <xdr:cNvSpPr>
          <a:spLocks noChangeAspect="1" noChangeArrowheads="1"/>
        </xdr:cNvSpPr>
      </xdr:nvSpPr>
      <xdr:spPr>
        <a:xfrm>
          <a:off x="1428115" y="1466646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508635</xdr:rowOff>
    </xdr:to>
    <xdr:sp>
      <xdr:nvSpPr>
        <xdr:cNvPr id="2242" name="AutoShape 31" descr="报表底图"/>
        <xdr:cNvSpPr>
          <a:spLocks noChangeAspect="1" noChangeArrowheads="1"/>
        </xdr:cNvSpPr>
      </xdr:nvSpPr>
      <xdr:spPr>
        <a:xfrm>
          <a:off x="1428115" y="1466646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508635</xdr:rowOff>
    </xdr:to>
    <xdr:sp>
      <xdr:nvSpPr>
        <xdr:cNvPr id="2243" name="AutoShape 32" descr="报表底图"/>
        <xdr:cNvSpPr>
          <a:spLocks noChangeAspect="1" noChangeArrowheads="1"/>
        </xdr:cNvSpPr>
      </xdr:nvSpPr>
      <xdr:spPr>
        <a:xfrm>
          <a:off x="1428115" y="1466646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508635</xdr:rowOff>
    </xdr:to>
    <xdr:sp>
      <xdr:nvSpPr>
        <xdr:cNvPr id="2244" name="AutoShape 33" descr="报表底图"/>
        <xdr:cNvSpPr>
          <a:spLocks noChangeAspect="1" noChangeArrowheads="1"/>
        </xdr:cNvSpPr>
      </xdr:nvSpPr>
      <xdr:spPr>
        <a:xfrm>
          <a:off x="1428115" y="1466646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508635</xdr:rowOff>
    </xdr:to>
    <xdr:sp>
      <xdr:nvSpPr>
        <xdr:cNvPr id="2245" name="AutoShape 34" descr="报表底图"/>
        <xdr:cNvSpPr>
          <a:spLocks noChangeAspect="1" noChangeArrowheads="1"/>
        </xdr:cNvSpPr>
      </xdr:nvSpPr>
      <xdr:spPr>
        <a:xfrm>
          <a:off x="1428115" y="1466646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478155</xdr:rowOff>
    </xdr:to>
    <xdr:sp>
      <xdr:nvSpPr>
        <xdr:cNvPr id="2246" name="AutoShape 35" descr="报表底图"/>
        <xdr:cNvSpPr>
          <a:spLocks noChangeAspect="1" noChangeArrowheads="1"/>
        </xdr:cNvSpPr>
      </xdr:nvSpPr>
      <xdr:spPr>
        <a:xfrm>
          <a:off x="1428115" y="1466646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478155</xdr:rowOff>
    </xdr:to>
    <xdr:sp>
      <xdr:nvSpPr>
        <xdr:cNvPr id="2247" name="AutoShape 36" descr="报表底图"/>
        <xdr:cNvSpPr>
          <a:spLocks noChangeAspect="1" noChangeArrowheads="1"/>
        </xdr:cNvSpPr>
      </xdr:nvSpPr>
      <xdr:spPr>
        <a:xfrm>
          <a:off x="1428115" y="1466646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478155</xdr:rowOff>
    </xdr:to>
    <xdr:sp>
      <xdr:nvSpPr>
        <xdr:cNvPr id="2248" name="AutoShape 37" descr="报表底图"/>
        <xdr:cNvSpPr>
          <a:spLocks noChangeAspect="1" noChangeArrowheads="1"/>
        </xdr:cNvSpPr>
      </xdr:nvSpPr>
      <xdr:spPr>
        <a:xfrm>
          <a:off x="1428115" y="1466646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478155</xdr:rowOff>
    </xdr:to>
    <xdr:sp>
      <xdr:nvSpPr>
        <xdr:cNvPr id="2249" name="AutoShape 38" descr="报表底图"/>
        <xdr:cNvSpPr>
          <a:spLocks noChangeAspect="1" noChangeArrowheads="1"/>
        </xdr:cNvSpPr>
      </xdr:nvSpPr>
      <xdr:spPr>
        <a:xfrm>
          <a:off x="1428115" y="1466646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478155</xdr:rowOff>
    </xdr:to>
    <xdr:sp>
      <xdr:nvSpPr>
        <xdr:cNvPr id="2250" name="AutoShape 39" descr="报表底图"/>
        <xdr:cNvSpPr>
          <a:spLocks noChangeAspect="1" noChangeArrowheads="1"/>
        </xdr:cNvSpPr>
      </xdr:nvSpPr>
      <xdr:spPr>
        <a:xfrm>
          <a:off x="1428115" y="1466646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478155</xdr:rowOff>
    </xdr:to>
    <xdr:sp>
      <xdr:nvSpPr>
        <xdr:cNvPr id="2251" name="AutoShape 40" descr="报表底图"/>
        <xdr:cNvSpPr>
          <a:spLocks noChangeAspect="1" noChangeArrowheads="1"/>
        </xdr:cNvSpPr>
      </xdr:nvSpPr>
      <xdr:spPr>
        <a:xfrm>
          <a:off x="1428115" y="1466646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508635</xdr:rowOff>
    </xdr:to>
    <xdr:sp>
      <xdr:nvSpPr>
        <xdr:cNvPr id="2252" name="AutoShape 41" descr="报表底图"/>
        <xdr:cNvSpPr>
          <a:spLocks noChangeAspect="1" noChangeArrowheads="1"/>
        </xdr:cNvSpPr>
      </xdr:nvSpPr>
      <xdr:spPr>
        <a:xfrm>
          <a:off x="1428115" y="1466646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508635</xdr:rowOff>
    </xdr:to>
    <xdr:sp>
      <xdr:nvSpPr>
        <xdr:cNvPr id="2253" name="AutoShape 42" descr="报表底图"/>
        <xdr:cNvSpPr>
          <a:spLocks noChangeAspect="1" noChangeArrowheads="1"/>
        </xdr:cNvSpPr>
      </xdr:nvSpPr>
      <xdr:spPr>
        <a:xfrm>
          <a:off x="1428115" y="1466646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508635</xdr:rowOff>
    </xdr:to>
    <xdr:sp>
      <xdr:nvSpPr>
        <xdr:cNvPr id="2254" name="AutoShape 43" descr="报表底图"/>
        <xdr:cNvSpPr>
          <a:spLocks noChangeAspect="1" noChangeArrowheads="1"/>
        </xdr:cNvSpPr>
      </xdr:nvSpPr>
      <xdr:spPr>
        <a:xfrm>
          <a:off x="1428115" y="1466646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508635</xdr:rowOff>
    </xdr:to>
    <xdr:sp>
      <xdr:nvSpPr>
        <xdr:cNvPr id="2255" name="AutoShape 44" descr="报表底图"/>
        <xdr:cNvSpPr>
          <a:spLocks noChangeAspect="1" noChangeArrowheads="1"/>
        </xdr:cNvSpPr>
      </xdr:nvSpPr>
      <xdr:spPr>
        <a:xfrm>
          <a:off x="1428115" y="1466646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508635</xdr:rowOff>
    </xdr:to>
    <xdr:sp>
      <xdr:nvSpPr>
        <xdr:cNvPr id="2256" name="AutoShape 45" descr="报表底图"/>
        <xdr:cNvSpPr>
          <a:spLocks noChangeAspect="1" noChangeArrowheads="1"/>
        </xdr:cNvSpPr>
      </xdr:nvSpPr>
      <xdr:spPr>
        <a:xfrm>
          <a:off x="1428115" y="1466646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508635</xdr:rowOff>
    </xdr:to>
    <xdr:sp>
      <xdr:nvSpPr>
        <xdr:cNvPr id="2257" name="AutoShape 46" descr="报表底图"/>
        <xdr:cNvSpPr>
          <a:spLocks noChangeAspect="1" noChangeArrowheads="1"/>
        </xdr:cNvSpPr>
      </xdr:nvSpPr>
      <xdr:spPr>
        <a:xfrm>
          <a:off x="1428115" y="1466646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508635</xdr:rowOff>
    </xdr:to>
    <xdr:sp>
      <xdr:nvSpPr>
        <xdr:cNvPr id="2258" name="AutoShape 47" descr="报表底图"/>
        <xdr:cNvSpPr>
          <a:spLocks noChangeAspect="1" noChangeArrowheads="1"/>
        </xdr:cNvSpPr>
      </xdr:nvSpPr>
      <xdr:spPr>
        <a:xfrm>
          <a:off x="1428115" y="1466646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478155</xdr:rowOff>
    </xdr:to>
    <xdr:sp>
      <xdr:nvSpPr>
        <xdr:cNvPr id="2259" name="AutoShape 48" descr="报表底图"/>
        <xdr:cNvSpPr>
          <a:spLocks noChangeAspect="1" noChangeArrowheads="1"/>
        </xdr:cNvSpPr>
      </xdr:nvSpPr>
      <xdr:spPr>
        <a:xfrm>
          <a:off x="1428115" y="1466646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478155</xdr:rowOff>
    </xdr:to>
    <xdr:sp>
      <xdr:nvSpPr>
        <xdr:cNvPr id="2260" name="AutoShape 49" descr="报表底图"/>
        <xdr:cNvSpPr>
          <a:spLocks noChangeAspect="1" noChangeArrowheads="1"/>
        </xdr:cNvSpPr>
      </xdr:nvSpPr>
      <xdr:spPr>
        <a:xfrm>
          <a:off x="1428115" y="1466646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478155</xdr:rowOff>
    </xdr:to>
    <xdr:sp>
      <xdr:nvSpPr>
        <xdr:cNvPr id="2261" name="AutoShape 50" descr="报表底图"/>
        <xdr:cNvSpPr>
          <a:spLocks noChangeAspect="1" noChangeArrowheads="1"/>
        </xdr:cNvSpPr>
      </xdr:nvSpPr>
      <xdr:spPr>
        <a:xfrm>
          <a:off x="1428115" y="1466646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478155</xdr:rowOff>
    </xdr:to>
    <xdr:sp>
      <xdr:nvSpPr>
        <xdr:cNvPr id="2262" name="AutoShape 51" descr="报表底图"/>
        <xdr:cNvSpPr>
          <a:spLocks noChangeAspect="1" noChangeArrowheads="1"/>
        </xdr:cNvSpPr>
      </xdr:nvSpPr>
      <xdr:spPr>
        <a:xfrm>
          <a:off x="1428115" y="1466646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478155</xdr:rowOff>
    </xdr:to>
    <xdr:sp>
      <xdr:nvSpPr>
        <xdr:cNvPr id="2263" name="AutoShape 52" descr="报表底图"/>
        <xdr:cNvSpPr>
          <a:spLocks noChangeAspect="1" noChangeArrowheads="1"/>
        </xdr:cNvSpPr>
      </xdr:nvSpPr>
      <xdr:spPr>
        <a:xfrm>
          <a:off x="1428115" y="1466646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478155</xdr:rowOff>
    </xdr:to>
    <xdr:sp>
      <xdr:nvSpPr>
        <xdr:cNvPr id="2264" name="Image1" descr="报表底图"/>
        <xdr:cNvSpPr>
          <a:spLocks noChangeAspect="1" noChangeArrowheads="1"/>
        </xdr:cNvSpPr>
      </xdr:nvSpPr>
      <xdr:spPr>
        <a:xfrm>
          <a:off x="1428115" y="1466646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508635</xdr:rowOff>
    </xdr:to>
    <xdr:sp>
      <xdr:nvSpPr>
        <xdr:cNvPr id="2265" name="Image1" descr="报表底图"/>
        <xdr:cNvSpPr>
          <a:spLocks noChangeAspect="1" noChangeArrowheads="1"/>
        </xdr:cNvSpPr>
      </xdr:nvSpPr>
      <xdr:spPr>
        <a:xfrm>
          <a:off x="1428115" y="1466646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508635</xdr:rowOff>
    </xdr:to>
    <xdr:sp>
      <xdr:nvSpPr>
        <xdr:cNvPr id="2266" name="Image1" descr="报表底图"/>
        <xdr:cNvSpPr>
          <a:spLocks noChangeAspect="1" noChangeArrowheads="1"/>
        </xdr:cNvSpPr>
      </xdr:nvSpPr>
      <xdr:spPr>
        <a:xfrm>
          <a:off x="1428115" y="1466646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508635</xdr:rowOff>
    </xdr:to>
    <xdr:sp>
      <xdr:nvSpPr>
        <xdr:cNvPr id="2267" name="Image1" descr="报表底图"/>
        <xdr:cNvSpPr>
          <a:spLocks noChangeAspect="1" noChangeArrowheads="1"/>
        </xdr:cNvSpPr>
      </xdr:nvSpPr>
      <xdr:spPr>
        <a:xfrm>
          <a:off x="1428115" y="1466646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508635</xdr:rowOff>
    </xdr:to>
    <xdr:sp>
      <xdr:nvSpPr>
        <xdr:cNvPr id="2268" name="Image1" descr="报表底图"/>
        <xdr:cNvSpPr>
          <a:spLocks noChangeAspect="1" noChangeArrowheads="1"/>
        </xdr:cNvSpPr>
      </xdr:nvSpPr>
      <xdr:spPr>
        <a:xfrm>
          <a:off x="1428115" y="1466646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508635</xdr:rowOff>
    </xdr:to>
    <xdr:sp>
      <xdr:nvSpPr>
        <xdr:cNvPr id="2269" name="Image1" descr="报表底图"/>
        <xdr:cNvSpPr>
          <a:spLocks noChangeAspect="1" noChangeArrowheads="1"/>
        </xdr:cNvSpPr>
      </xdr:nvSpPr>
      <xdr:spPr>
        <a:xfrm>
          <a:off x="1428115" y="1466646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508635</xdr:rowOff>
    </xdr:to>
    <xdr:sp>
      <xdr:nvSpPr>
        <xdr:cNvPr id="2270" name="Image1" descr="报表底图"/>
        <xdr:cNvSpPr>
          <a:spLocks noChangeAspect="1" noChangeArrowheads="1"/>
        </xdr:cNvSpPr>
      </xdr:nvSpPr>
      <xdr:spPr>
        <a:xfrm>
          <a:off x="1428115" y="1466646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508635</xdr:rowOff>
    </xdr:to>
    <xdr:sp>
      <xdr:nvSpPr>
        <xdr:cNvPr id="2271" name="Image1" descr="报表底图"/>
        <xdr:cNvSpPr>
          <a:spLocks noChangeAspect="1" noChangeArrowheads="1"/>
        </xdr:cNvSpPr>
      </xdr:nvSpPr>
      <xdr:spPr>
        <a:xfrm>
          <a:off x="1428115" y="1466646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478155</xdr:rowOff>
    </xdr:to>
    <xdr:sp>
      <xdr:nvSpPr>
        <xdr:cNvPr id="2272" name="Image1" descr="报表底图"/>
        <xdr:cNvSpPr>
          <a:spLocks noChangeAspect="1" noChangeArrowheads="1"/>
        </xdr:cNvSpPr>
      </xdr:nvSpPr>
      <xdr:spPr>
        <a:xfrm>
          <a:off x="1428115" y="1466646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478155</xdr:rowOff>
    </xdr:to>
    <xdr:sp>
      <xdr:nvSpPr>
        <xdr:cNvPr id="2273" name="Image1" descr="报表底图"/>
        <xdr:cNvSpPr>
          <a:spLocks noChangeAspect="1" noChangeArrowheads="1"/>
        </xdr:cNvSpPr>
      </xdr:nvSpPr>
      <xdr:spPr>
        <a:xfrm>
          <a:off x="1428115" y="1466646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478155</xdr:rowOff>
    </xdr:to>
    <xdr:sp>
      <xdr:nvSpPr>
        <xdr:cNvPr id="2274" name="Image1" descr="报表底图"/>
        <xdr:cNvSpPr>
          <a:spLocks noChangeAspect="1" noChangeArrowheads="1"/>
        </xdr:cNvSpPr>
      </xdr:nvSpPr>
      <xdr:spPr>
        <a:xfrm>
          <a:off x="1428115" y="1466646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478155</xdr:rowOff>
    </xdr:to>
    <xdr:sp>
      <xdr:nvSpPr>
        <xdr:cNvPr id="2275" name="Image1" descr="报表底图"/>
        <xdr:cNvSpPr>
          <a:spLocks noChangeAspect="1" noChangeArrowheads="1"/>
        </xdr:cNvSpPr>
      </xdr:nvSpPr>
      <xdr:spPr>
        <a:xfrm>
          <a:off x="1428115" y="1466646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478155</xdr:rowOff>
    </xdr:to>
    <xdr:sp>
      <xdr:nvSpPr>
        <xdr:cNvPr id="2276" name="Image1" descr="报表底图"/>
        <xdr:cNvSpPr>
          <a:spLocks noChangeAspect="1" noChangeArrowheads="1"/>
        </xdr:cNvSpPr>
      </xdr:nvSpPr>
      <xdr:spPr>
        <a:xfrm>
          <a:off x="1428115" y="1466646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478155</xdr:rowOff>
    </xdr:to>
    <xdr:sp>
      <xdr:nvSpPr>
        <xdr:cNvPr id="2277" name="Image1" descr="报表底图"/>
        <xdr:cNvSpPr>
          <a:spLocks noChangeAspect="1" noChangeArrowheads="1"/>
        </xdr:cNvSpPr>
      </xdr:nvSpPr>
      <xdr:spPr>
        <a:xfrm>
          <a:off x="1428115" y="1466646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508635</xdr:rowOff>
    </xdr:to>
    <xdr:sp>
      <xdr:nvSpPr>
        <xdr:cNvPr id="2278" name="Image1" descr="报表底图"/>
        <xdr:cNvSpPr>
          <a:spLocks noChangeAspect="1" noChangeArrowheads="1"/>
        </xdr:cNvSpPr>
      </xdr:nvSpPr>
      <xdr:spPr>
        <a:xfrm>
          <a:off x="1428115" y="1466646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508635</xdr:rowOff>
    </xdr:to>
    <xdr:sp>
      <xdr:nvSpPr>
        <xdr:cNvPr id="2279" name="Image1" descr="报表底图"/>
        <xdr:cNvSpPr>
          <a:spLocks noChangeAspect="1" noChangeArrowheads="1"/>
        </xdr:cNvSpPr>
      </xdr:nvSpPr>
      <xdr:spPr>
        <a:xfrm>
          <a:off x="1428115" y="1466646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508635</xdr:rowOff>
    </xdr:to>
    <xdr:sp>
      <xdr:nvSpPr>
        <xdr:cNvPr id="2280" name="Image1" descr="报表底图"/>
        <xdr:cNvSpPr>
          <a:spLocks noChangeAspect="1" noChangeArrowheads="1"/>
        </xdr:cNvSpPr>
      </xdr:nvSpPr>
      <xdr:spPr>
        <a:xfrm>
          <a:off x="1428115" y="1466646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508635</xdr:rowOff>
    </xdr:to>
    <xdr:sp>
      <xdr:nvSpPr>
        <xdr:cNvPr id="2281" name="Image1" descr="报表底图"/>
        <xdr:cNvSpPr>
          <a:spLocks noChangeAspect="1" noChangeArrowheads="1"/>
        </xdr:cNvSpPr>
      </xdr:nvSpPr>
      <xdr:spPr>
        <a:xfrm>
          <a:off x="1428115" y="1466646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508635</xdr:rowOff>
    </xdr:to>
    <xdr:sp>
      <xdr:nvSpPr>
        <xdr:cNvPr id="2282" name="Image1" descr="报表底图"/>
        <xdr:cNvSpPr>
          <a:spLocks noChangeAspect="1" noChangeArrowheads="1"/>
        </xdr:cNvSpPr>
      </xdr:nvSpPr>
      <xdr:spPr>
        <a:xfrm>
          <a:off x="1428115" y="1466646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508635</xdr:rowOff>
    </xdr:to>
    <xdr:sp>
      <xdr:nvSpPr>
        <xdr:cNvPr id="2283" name="Image1" descr="报表底图"/>
        <xdr:cNvSpPr>
          <a:spLocks noChangeAspect="1" noChangeArrowheads="1"/>
        </xdr:cNvSpPr>
      </xdr:nvSpPr>
      <xdr:spPr>
        <a:xfrm>
          <a:off x="1428115" y="1466646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508635</xdr:rowOff>
    </xdr:to>
    <xdr:sp>
      <xdr:nvSpPr>
        <xdr:cNvPr id="2284" name="Image1" descr="报表底图"/>
        <xdr:cNvSpPr>
          <a:spLocks noChangeAspect="1" noChangeArrowheads="1"/>
        </xdr:cNvSpPr>
      </xdr:nvSpPr>
      <xdr:spPr>
        <a:xfrm>
          <a:off x="1428115" y="1466646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478155</xdr:rowOff>
    </xdr:to>
    <xdr:sp>
      <xdr:nvSpPr>
        <xdr:cNvPr id="2285" name="Image1" descr="报表底图"/>
        <xdr:cNvSpPr>
          <a:spLocks noChangeAspect="1" noChangeArrowheads="1"/>
        </xdr:cNvSpPr>
      </xdr:nvSpPr>
      <xdr:spPr>
        <a:xfrm>
          <a:off x="1428115" y="1466646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478155</xdr:rowOff>
    </xdr:to>
    <xdr:sp>
      <xdr:nvSpPr>
        <xdr:cNvPr id="2286" name="Image1" descr="报表底图"/>
        <xdr:cNvSpPr>
          <a:spLocks noChangeAspect="1" noChangeArrowheads="1"/>
        </xdr:cNvSpPr>
      </xdr:nvSpPr>
      <xdr:spPr>
        <a:xfrm>
          <a:off x="1428115" y="1466646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478155</xdr:rowOff>
    </xdr:to>
    <xdr:sp>
      <xdr:nvSpPr>
        <xdr:cNvPr id="2287" name="Image1" descr="报表底图"/>
        <xdr:cNvSpPr>
          <a:spLocks noChangeAspect="1" noChangeArrowheads="1"/>
        </xdr:cNvSpPr>
      </xdr:nvSpPr>
      <xdr:spPr>
        <a:xfrm>
          <a:off x="1428115" y="1466646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478155</xdr:rowOff>
    </xdr:to>
    <xdr:sp>
      <xdr:nvSpPr>
        <xdr:cNvPr id="2288" name="Image1" descr="报表底图"/>
        <xdr:cNvSpPr>
          <a:spLocks noChangeAspect="1" noChangeArrowheads="1"/>
        </xdr:cNvSpPr>
      </xdr:nvSpPr>
      <xdr:spPr>
        <a:xfrm>
          <a:off x="1428115" y="1466646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478155</xdr:rowOff>
    </xdr:to>
    <xdr:sp>
      <xdr:nvSpPr>
        <xdr:cNvPr id="2289" name="Image1" descr="报表底图"/>
        <xdr:cNvSpPr>
          <a:spLocks noChangeAspect="1" noChangeArrowheads="1"/>
        </xdr:cNvSpPr>
      </xdr:nvSpPr>
      <xdr:spPr>
        <a:xfrm>
          <a:off x="1428115" y="1466646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478155</xdr:rowOff>
    </xdr:to>
    <xdr:sp>
      <xdr:nvSpPr>
        <xdr:cNvPr id="2290" name="AutoShape 27" descr="报表底图"/>
        <xdr:cNvSpPr>
          <a:spLocks noChangeAspect="1" noChangeArrowheads="1"/>
        </xdr:cNvSpPr>
      </xdr:nvSpPr>
      <xdr:spPr>
        <a:xfrm>
          <a:off x="1428115" y="1466646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508635</xdr:rowOff>
    </xdr:to>
    <xdr:sp>
      <xdr:nvSpPr>
        <xdr:cNvPr id="2291" name="AutoShape 28" descr="报表底图"/>
        <xdr:cNvSpPr>
          <a:spLocks noChangeAspect="1" noChangeArrowheads="1"/>
        </xdr:cNvSpPr>
      </xdr:nvSpPr>
      <xdr:spPr>
        <a:xfrm>
          <a:off x="1428115" y="1466646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508635</xdr:rowOff>
    </xdr:to>
    <xdr:sp>
      <xdr:nvSpPr>
        <xdr:cNvPr id="2292" name="AutoShape 29" descr="报表底图"/>
        <xdr:cNvSpPr>
          <a:spLocks noChangeAspect="1" noChangeArrowheads="1"/>
        </xdr:cNvSpPr>
      </xdr:nvSpPr>
      <xdr:spPr>
        <a:xfrm>
          <a:off x="1428115" y="1466646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508635</xdr:rowOff>
    </xdr:to>
    <xdr:sp>
      <xdr:nvSpPr>
        <xdr:cNvPr id="2293" name="AutoShape 30" descr="报表底图"/>
        <xdr:cNvSpPr>
          <a:spLocks noChangeAspect="1" noChangeArrowheads="1"/>
        </xdr:cNvSpPr>
      </xdr:nvSpPr>
      <xdr:spPr>
        <a:xfrm>
          <a:off x="1428115" y="1466646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508635</xdr:rowOff>
    </xdr:to>
    <xdr:sp>
      <xdr:nvSpPr>
        <xdr:cNvPr id="2294" name="AutoShape 31" descr="报表底图"/>
        <xdr:cNvSpPr>
          <a:spLocks noChangeAspect="1" noChangeArrowheads="1"/>
        </xdr:cNvSpPr>
      </xdr:nvSpPr>
      <xdr:spPr>
        <a:xfrm>
          <a:off x="1428115" y="1466646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508635</xdr:rowOff>
    </xdr:to>
    <xdr:sp>
      <xdr:nvSpPr>
        <xdr:cNvPr id="2295" name="AutoShape 32" descr="报表底图"/>
        <xdr:cNvSpPr>
          <a:spLocks noChangeAspect="1" noChangeArrowheads="1"/>
        </xdr:cNvSpPr>
      </xdr:nvSpPr>
      <xdr:spPr>
        <a:xfrm>
          <a:off x="1428115" y="1466646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508635</xdr:rowOff>
    </xdr:to>
    <xdr:sp>
      <xdr:nvSpPr>
        <xdr:cNvPr id="2296" name="AutoShape 33" descr="报表底图"/>
        <xdr:cNvSpPr>
          <a:spLocks noChangeAspect="1" noChangeArrowheads="1"/>
        </xdr:cNvSpPr>
      </xdr:nvSpPr>
      <xdr:spPr>
        <a:xfrm>
          <a:off x="1428115" y="1466646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508635</xdr:rowOff>
    </xdr:to>
    <xdr:sp>
      <xdr:nvSpPr>
        <xdr:cNvPr id="2297" name="AutoShape 34" descr="报表底图"/>
        <xdr:cNvSpPr>
          <a:spLocks noChangeAspect="1" noChangeArrowheads="1"/>
        </xdr:cNvSpPr>
      </xdr:nvSpPr>
      <xdr:spPr>
        <a:xfrm>
          <a:off x="1428115" y="1466646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478155</xdr:rowOff>
    </xdr:to>
    <xdr:sp>
      <xdr:nvSpPr>
        <xdr:cNvPr id="2298" name="AutoShape 35" descr="报表底图"/>
        <xdr:cNvSpPr>
          <a:spLocks noChangeAspect="1" noChangeArrowheads="1"/>
        </xdr:cNvSpPr>
      </xdr:nvSpPr>
      <xdr:spPr>
        <a:xfrm>
          <a:off x="1428115" y="1466646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478155</xdr:rowOff>
    </xdr:to>
    <xdr:sp>
      <xdr:nvSpPr>
        <xdr:cNvPr id="2299" name="AutoShape 36" descr="报表底图"/>
        <xdr:cNvSpPr>
          <a:spLocks noChangeAspect="1" noChangeArrowheads="1"/>
        </xdr:cNvSpPr>
      </xdr:nvSpPr>
      <xdr:spPr>
        <a:xfrm>
          <a:off x="1428115" y="1466646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478155</xdr:rowOff>
    </xdr:to>
    <xdr:sp>
      <xdr:nvSpPr>
        <xdr:cNvPr id="2300" name="AutoShape 37" descr="报表底图"/>
        <xdr:cNvSpPr>
          <a:spLocks noChangeAspect="1" noChangeArrowheads="1"/>
        </xdr:cNvSpPr>
      </xdr:nvSpPr>
      <xdr:spPr>
        <a:xfrm>
          <a:off x="1428115" y="1466646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478155</xdr:rowOff>
    </xdr:to>
    <xdr:sp>
      <xdr:nvSpPr>
        <xdr:cNvPr id="2301" name="AutoShape 38" descr="报表底图"/>
        <xdr:cNvSpPr>
          <a:spLocks noChangeAspect="1" noChangeArrowheads="1"/>
        </xdr:cNvSpPr>
      </xdr:nvSpPr>
      <xdr:spPr>
        <a:xfrm>
          <a:off x="1428115" y="1466646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478155</xdr:rowOff>
    </xdr:to>
    <xdr:sp>
      <xdr:nvSpPr>
        <xdr:cNvPr id="2302" name="AutoShape 39" descr="报表底图"/>
        <xdr:cNvSpPr>
          <a:spLocks noChangeAspect="1" noChangeArrowheads="1"/>
        </xdr:cNvSpPr>
      </xdr:nvSpPr>
      <xdr:spPr>
        <a:xfrm>
          <a:off x="1428115" y="1466646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478155</xdr:rowOff>
    </xdr:to>
    <xdr:sp>
      <xdr:nvSpPr>
        <xdr:cNvPr id="2303" name="AutoShape 40" descr="报表底图"/>
        <xdr:cNvSpPr>
          <a:spLocks noChangeAspect="1" noChangeArrowheads="1"/>
        </xdr:cNvSpPr>
      </xdr:nvSpPr>
      <xdr:spPr>
        <a:xfrm>
          <a:off x="1428115" y="1466646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508635</xdr:rowOff>
    </xdr:to>
    <xdr:sp>
      <xdr:nvSpPr>
        <xdr:cNvPr id="2304" name="AutoShape 41" descr="报表底图"/>
        <xdr:cNvSpPr>
          <a:spLocks noChangeAspect="1" noChangeArrowheads="1"/>
        </xdr:cNvSpPr>
      </xdr:nvSpPr>
      <xdr:spPr>
        <a:xfrm>
          <a:off x="1428115" y="1466646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508635</xdr:rowOff>
    </xdr:to>
    <xdr:sp>
      <xdr:nvSpPr>
        <xdr:cNvPr id="2305" name="AutoShape 42" descr="报表底图"/>
        <xdr:cNvSpPr>
          <a:spLocks noChangeAspect="1" noChangeArrowheads="1"/>
        </xdr:cNvSpPr>
      </xdr:nvSpPr>
      <xdr:spPr>
        <a:xfrm>
          <a:off x="1428115" y="1466646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508635</xdr:rowOff>
    </xdr:to>
    <xdr:sp>
      <xdr:nvSpPr>
        <xdr:cNvPr id="2306" name="AutoShape 43" descr="报表底图"/>
        <xdr:cNvSpPr>
          <a:spLocks noChangeAspect="1" noChangeArrowheads="1"/>
        </xdr:cNvSpPr>
      </xdr:nvSpPr>
      <xdr:spPr>
        <a:xfrm>
          <a:off x="1428115" y="1466646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508635</xdr:rowOff>
    </xdr:to>
    <xdr:sp>
      <xdr:nvSpPr>
        <xdr:cNvPr id="2307" name="AutoShape 44" descr="报表底图"/>
        <xdr:cNvSpPr>
          <a:spLocks noChangeAspect="1" noChangeArrowheads="1"/>
        </xdr:cNvSpPr>
      </xdr:nvSpPr>
      <xdr:spPr>
        <a:xfrm>
          <a:off x="1428115" y="1466646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508635</xdr:rowOff>
    </xdr:to>
    <xdr:sp>
      <xdr:nvSpPr>
        <xdr:cNvPr id="2308" name="AutoShape 45" descr="报表底图"/>
        <xdr:cNvSpPr>
          <a:spLocks noChangeAspect="1" noChangeArrowheads="1"/>
        </xdr:cNvSpPr>
      </xdr:nvSpPr>
      <xdr:spPr>
        <a:xfrm>
          <a:off x="1428115" y="1466646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508635</xdr:rowOff>
    </xdr:to>
    <xdr:sp>
      <xdr:nvSpPr>
        <xdr:cNvPr id="2309" name="AutoShape 46" descr="报表底图"/>
        <xdr:cNvSpPr>
          <a:spLocks noChangeAspect="1" noChangeArrowheads="1"/>
        </xdr:cNvSpPr>
      </xdr:nvSpPr>
      <xdr:spPr>
        <a:xfrm>
          <a:off x="1428115" y="1466646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508635</xdr:rowOff>
    </xdr:to>
    <xdr:sp>
      <xdr:nvSpPr>
        <xdr:cNvPr id="2310" name="AutoShape 47" descr="报表底图"/>
        <xdr:cNvSpPr>
          <a:spLocks noChangeAspect="1" noChangeArrowheads="1"/>
        </xdr:cNvSpPr>
      </xdr:nvSpPr>
      <xdr:spPr>
        <a:xfrm>
          <a:off x="1428115" y="1466646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478155</xdr:rowOff>
    </xdr:to>
    <xdr:sp>
      <xdr:nvSpPr>
        <xdr:cNvPr id="2311" name="AutoShape 48" descr="报表底图"/>
        <xdr:cNvSpPr>
          <a:spLocks noChangeAspect="1" noChangeArrowheads="1"/>
        </xdr:cNvSpPr>
      </xdr:nvSpPr>
      <xdr:spPr>
        <a:xfrm>
          <a:off x="1428115" y="1466646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478155</xdr:rowOff>
    </xdr:to>
    <xdr:sp>
      <xdr:nvSpPr>
        <xdr:cNvPr id="2312" name="AutoShape 49" descr="报表底图"/>
        <xdr:cNvSpPr>
          <a:spLocks noChangeAspect="1" noChangeArrowheads="1"/>
        </xdr:cNvSpPr>
      </xdr:nvSpPr>
      <xdr:spPr>
        <a:xfrm>
          <a:off x="1428115" y="1466646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478155</xdr:rowOff>
    </xdr:to>
    <xdr:sp>
      <xdr:nvSpPr>
        <xdr:cNvPr id="2313" name="AutoShape 50" descr="报表底图"/>
        <xdr:cNvSpPr>
          <a:spLocks noChangeAspect="1" noChangeArrowheads="1"/>
        </xdr:cNvSpPr>
      </xdr:nvSpPr>
      <xdr:spPr>
        <a:xfrm>
          <a:off x="1428115" y="1466646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478155</xdr:rowOff>
    </xdr:to>
    <xdr:sp>
      <xdr:nvSpPr>
        <xdr:cNvPr id="2314" name="AutoShape 51" descr="报表底图"/>
        <xdr:cNvSpPr>
          <a:spLocks noChangeAspect="1" noChangeArrowheads="1"/>
        </xdr:cNvSpPr>
      </xdr:nvSpPr>
      <xdr:spPr>
        <a:xfrm>
          <a:off x="1428115" y="1466646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478155</xdr:rowOff>
    </xdr:to>
    <xdr:sp>
      <xdr:nvSpPr>
        <xdr:cNvPr id="2315" name="AutoShape 52" descr="报表底图"/>
        <xdr:cNvSpPr>
          <a:spLocks noChangeAspect="1" noChangeArrowheads="1"/>
        </xdr:cNvSpPr>
      </xdr:nvSpPr>
      <xdr:spPr>
        <a:xfrm>
          <a:off x="1428115" y="1466646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478155</xdr:rowOff>
    </xdr:to>
    <xdr:sp>
      <xdr:nvSpPr>
        <xdr:cNvPr id="2316" name="Image1" descr="报表底图"/>
        <xdr:cNvSpPr>
          <a:spLocks noChangeAspect="1" noChangeArrowheads="1"/>
        </xdr:cNvSpPr>
      </xdr:nvSpPr>
      <xdr:spPr>
        <a:xfrm>
          <a:off x="1428115" y="1466646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508635</xdr:rowOff>
    </xdr:to>
    <xdr:sp>
      <xdr:nvSpPr>
        <xdr:cNvPr id="2317" name="Image1" descr="报表底图"/>
        <xdr:cNvSpPr>
          <a:spLocks noChangeAspect="1" noChangeArrowheads="1"/>
        </xdr:cNvSpPr>
      </xdr:nvSpPr>
      <xdr:spPr>
        <a:xfrm>
          <a:off x="1428115" y="1466646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508635</xdr:rowOff>
    </xdr:to>
    <xdr:sp>
      <xdr:nvSpPr>
        <xdr:cNvPr id="2318" name="Image1" descr="报表底图"/>
        <xdr:cNvSpPr>
          <a:spLocks noChangeAspect="1" noChangeArrowheads="1"/>
        </xdr:cNvSpPr>
      </xdr:nvSpPr>
      <xdr:spPr>
        <a:xfrm>
          <a:off x="1428115" y="1466646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508635</xdr:rowOff>
    </xdr:to>
    <xdr:sp>
      <xdr:nvSpPr>
        <xdr:cNvPr id="2319" name="Image1" descr="报表底图"/>
        <xdr:cNvSpPr>
          <a:spLocks noChangeAspect="1" noChangeArrowheads="1"/>
        </xdr:cNvSpPr>
      </xdr:nvSpPr>
      <xdr:spPr>
        <a:xfrm>
          <a:off x="1428115" y="1466646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508635</xdr:rowOff>
    </xdr:to>
    <xdr:sp>
      <xdr:nvSpPr>
        <xdr:cNvPr id="2320" name="Image1" descr="报表底图"/>
        <xdr:cNvSpPr>
          <a:spLocks noChangeAspect="1" noChangeArrowheads="1"/>
        </xdr:cNvSpPr>
      </xdr:nvSpPr>
      <xdr:spPr>
        <a:xfrm>
          <a:off x="1428115" y="1466646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508635</xdr:rowOff>
    </xdr:to>
    <xdr:sp>
      <xdr:nvSpPr>
        <xdr:cNvPr id="2321" name="Image1" descr="报表底图"/>
        <xdr:cNvSpPr>
          <a:spLocks noChangeAspect="1" noChangeArrowheads="1"/>
        </xdr:cNvSpPr>
      </xdr:nvSpPr>
      <xdr:spPr>
        <a:xfrm>
          <a:off x="1428115" y="1466646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508635</xdr:rowOff>
    </xdr:to>
    <xdr:sp>
      <xdr:nvSpPr>
        <xdr:cNvPr id="2322" name="Image1" descr="报表底图"/>
        <xdr:cNvSpPr>
          <a:spLocks noChangeAspect="1" noChangeArrowheads="1"/>
        </xdr:cNvSpPr>
      </xdr:nvSpPr>
      <xdr:spPr>
        <a:xfrm>
          <a:off x="1428115" y="1466646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508635</xdr:rowOff>
    </xdr:to>
    <xdr:sp>
      <xdr:nvSpPr>
        <xdr:cNvPr id="2323" name="Image1" descr="报表底图"/>
        <xdr:cNvSpPr>
          <a:spLocks noChangeAspect="1" noChangeArrowheads="1"/>
        </xdr:cNvSpPr>
      </xdr:nvSpPr>
      <xdr:spPr>
        <a:xfrm>
          <a:off x="1428115" y="1466646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478155</xdr:rowOff>
    </xdr:to>
    <xdr:sp>
      <xdr:nvSpPr>
        <xdr:cNvPr id="2324" name="Image1" descr="报表底图"/>
        <xdr:cNvSpPr>
          <a:spLocks noChangeAspect="1" noChangeArrowheads="1"/>
        </xdr:cNvSpPr>
      </xdr:nvSpPr>
      <xdr:spPr>
        <a:xfrm>
          <a:off x="1428115" y="1466646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478155</xdr:rowOff>
    </xdr:to>
    <xdr:sp>
      <xdr:nvSpPr>
        <xdr:cNvPr id="2325" name="Image1" descr="报表底图"/>
        <xdr:cNvSpPr>
          <a:spLocks noChangeAspect="1" noChangeArrowheads="1"/>
        </xdr:cNvSpPr>
      </xdr:nvSpPr>
      <xdr:spPr>
        <a:xfrm>
          <a:off x="1428115" y="1466646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478155</xdr:rowOff>
    </xdr:to>
    <xdr:sp>
      <xdr:nvSpPr>
        <xdr:cNvPr id="2326" name="Image1" descr="报表底图"/>
        <xdr:cNvSpPr>
          <a:spLocks noChangeAspect="1" noChangeArrowheads="1"/>
        </xdr:cNvSpPr>
      </xdr:nvSpPr>
      <xdr:spPr>
        <a:xfrm>
          <a:off x="1428115" y="1466646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478155</xdr:rowOff>
    </xdr:to>
    <xdr:sp>
      <xdr:nvSpPr>
        <xdr:cNvPr id="2327" name="Image1" descr="报表底图"/>
        <xdr:cNvSpPr>
          <a:spLocks noChangeAspect="1" noChangeArrowheads="1"/>
        </xdr:cNvSpPr>
      </xdr:nvSpPr>
      <xdr:spPr>
        <a:xfrm>
          <a:off x="1428115" y="1466646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478155</xdr:rowOff>
    </xdr:to>
    <xdr:sp>
      <xdr:nvSpPr>
        <xdr:cNvPr id="2328" name="Image1" descr="报表底图"/>
        <xdr:cNvSpPr>
          <a:spLocks noChangeAspect="1" noChangeArrowheads="1"/>
        </xdr:cNvSpPr>
      </xdr:nvSpPr>
      <xdr:spPr>
        <a:xfrm>
          <a:off x="1428115" y="1466646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478155</xdr:rowOff>
    </xdr:to>
    <xdr:sp>
      <xdr:nvSpPr>
        <xdr:cNvPr id="2329" name="Image1" descr="报表底图"/>
        <xdr:cNvSpPr>
          <a:spLocks noChangeAspect="1" noChangeArrowheads="1"/>
        </xdr:cNvSpPr>
      </xdr:nvSpPr>
      <xdr:spPr>
        <a:xfrm>
          <a:off x="1428115" y="1466646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508635</xdr:rowOff>
    </xdr:to>
    <xdr:sp>
      <xdr:nvSpPr>
        <xdr:cNvPr id="2330" name="Image1" descr="报表底图"/>
        <xdr:cNvSpPr>
          <a:spLocks noChangeAspect="1" noChangeArrowheads="1"/>
        </xdr:cNvSpPr>
      </xdr:nvSpPr>
      <xdr:spPr>
        <a:xfrm>
          <a:off x="1428115" y="1466646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508635</xdr:rowOff>
    </xdr:to>
    <xdr:sp>
      <xdr:nvSpPr>
        <xdr:cNvPr id="2331" name="Image1" descr="报表底图"/>
        <xdr:cNvSpPr>
          <a:spLocks noChangeAspect="1" noChangeArrowheads="1"/>
        </xdr:cNvSpPr>
      </xdr:nvSpPr>
      <xdr:spPr>
        <a:xfrm>
          <a:off x="1428115" y="1466646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508635</xdr:rowOff>
    </xdr:to>
    <xdr:sp>
      <xdr:nvSpPr>
        <xdr:cNvPr id="2332" name="Image1" descr="报表底图"/>
        <xdr:cNvSpPr>
          <a:spLocks noChangeAspect="1" noChangeArrowheads="1"/>
        </xdr:cNvSpPr>
      </xdr:nvSpPr>
      <xdr:spPr>
        <a:xfrm>
          <a:off x="1428115" y="1466646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508635</xdr:rowOff>
    </xdr:to>
    <xdr:sp>
      <xdr:nvSpPr>
        <xdr:cNvPr id="2333" name="Image1" descr="报表底图"/>
        <xdr:cNvSpPr>
          <a:spLocks noChangeAspect="1" noChangeArrowheads="1"/>
        </xdr:cNvSpPr>
      </xdr:nvSpPr>
      <xdr:spPr>
        <a:xfrm>
          <a:off x="1428115" y="1466646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508635</xdr:rowOff>
    </xdr:to>
    <xdr:sp>
      <xdr:nvSpPr>
        <xdr:cNvPr id="2334" name="Image1" descr="报表底图"/>
        <xdr:cNvSpPr>
          <a:spLocks noChangeAspect="1" noChangeArrowheads="1"/>
        </xdr:cNvSpPr>
      </xdr:nvSpPr>
      <xdr:spPr>
        <a:xfrm>
          <a:off x="1428115" y="1466646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508635</xdr:rowOff>
    </xdr:to>
    <xdr:sp>
      <xdr:nvSpPr>
        <xdr:cNvPr id="2335" name="Image1" descr="报表底图"/>
        <xdr:cNvSpPr>
          <a:spLocks noChangeAspect="1" noChangeArrowheads="1"/>
        </xdr:cNvSpPr>
      </xdr:nvSpPr>
      <xdr:spPr>
        <a:xfrm>
          <a:off x="1428115" y="1466646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508635</xdr:rowOff>
    </xdr:to>
    <xdr:sp>
      <xdr:nvSpPr>
        <xdr:cNvPr id="2336" name="Image1" descr="报表底图"/>
        <xdr:cNvSpPr>
          <a:spLocks noChangeAspect="1" noChangeArrowheads="1"/>
        </xdr:cNvSpPr>
      </xdr:nvSpPr>
      <xdr:spPr>
        <a:xfrm>
          <a:off x="1428115" y="1466646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478155</xdr:rowOff>
    </xdr:to>
    <xdr:sp>
      <xdr:nvSpPr>
        <xdr:cNvPr id="2337" name="Image1" descr="报表底图"/>
        <xdr:cNvSpPr>
          <a:spLocks noChangeAspect="1" noChangeArrowheads="1"/>
        </xdr:cNvSpPr>
      </xdr:nvSpPr>
      <xdr:spPr>
        <a:xfrm>
          <a:off x="1428115" y="1466646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478155</xdr:rowOff>
    </xdr:to>
    <xdr:sp>
      <xdr:nvSpPr>
        <xdr:cNvPr id="2338" name="Image1" descr="报表底图"/>
        <xdr:cNvSpPr>
          <a:spLocks noChangeAspect="1" noChangeArrowheads="1"/>
        </xdr:cNvSpPr>
      </xdr:nvSpPr>
      <xdr:spPr>
        <a:xfrm>
          <a:off x="1428115" y="1466646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478155</xdr:rowOff>
    </xdr:to>
    <xdr:sp>
      <xdr:nvSpPr>
        <xdr:cNvPr id="2339" name="Image1" descr="报表底图"/>
        <xdr:cNvSpPr>
          <a:spLocks noChangeAspect="1" noChangeArrowheads="1"/>
        </xdr:cNvSpPr>
      </xdr:nvSpPr>
      <xdr:spPr>
        <a:xfrm>
          <a:off x="1428115" y="1466646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478155</xdr:rowOff>
    </xdr:to>
    <xdr:sp>
      <xdr:nvSpPr>
        <xdr:cNvPr id="2340" name="Image1" descr="报表底图"/>
        <xdr:cNvSpPr>
          <a:spLocks noChangeAspect="1" noChangeArrowheads="1"/>
        </xdr:cNvSpPr>
      </xdr:nvSpPr>
      <xdr:spPr>
        <a:xfrm>
          <a:off x="1428115" y="1466646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478155</xdr:rowOff>
    </xdr:to>
    <xdr:sp>
      <xdr:nvSpPr>
        <xdr:cNvPr id="2341" name="Image1" descr="报表底图"/>
        <xdr:cNvSpPr>
          <a:spLocks noChangeAspect="1" noChangeArrowheads="1"/>
        </xdr:cNvSpPr>
      </xdr:nvSpPr>
      <xdr:spPr>
        <a:xfrm>
          <a:off x="1428115" y="1466646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478155</xdr:rowOff>
    </xdr:to>
    <xdr:sp>
      <xdr:nvSpPr>
        <xdr:cNvPr id="2342" name="AutoShape 27" descr="报表底图"/>
        <xdr:cNvSpPr>
          <a:spLocks noChangeAspect="1" noChangeArrowheads="1"/>
        </xdr:cNvSpPr>
      </xdr:nvSpPr>
      <xdr:spPr>
        <a:xfrm>
          <a:off x="1428115" y="1466646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508635</xdr:rowOff>
    </xdr:to>
    <xdr:sp>
      <xdr:nvSpPr>
        <xdr:cNvPr id="2343" name="AutoShape 28" descr="报表底图"/>
        <xdr:cNvSpPr>
          <a:spLocks noChangeAspect="1" noChangeArrowheads="1"/>
        </xdr:cNvSpPr>
      </xdr:nvSpPr>
      <xdr:spPr>
        <a:xfrm>
          <a:off x="1428115" y="1466646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508635</xdr:rowOff>
    </xdr:to>
    <xdr:sp>
      <xdr:nvSpPr>
        <xdr:cNvPr id="2344" name="AutoShape 29" descr="报表底图"/>
        <xdr:cNvSpPr>
          <a:spLocks noChangeAspect="1" noChangeArrowheads="1"/>
        </xdr:cNvSpPr>
      </xdr:nvSpPr>
      <xdr:spPr>
        <a:xfrm>
          <a:off x="1428115" y="1466646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508635</xdr:rowOff>
    </xdr:to>
    <xdr:sp>
      <xdr:nvSpPr>
        <xdr:cNvPr id="2345" name="AutoShape 30" descr="报表底图"/>
        <xdr:cNvSpPr>
          <a:spLocks noChangeAspect="1" noChangeArrowheads="1"/>
        </xdr:cNvSpPr>
      </xdr:nvSpPr>
      <xdr:spPr>
        <a:xfrm>
          <a:off x="1428115" y="1466646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508635</xdr:rowOff>
    </xdr:to>
    <xdr:sp>
      <xdr:nvSpPr>
        <xdr:cNvPr id="2346" name="AutoShape 31" descr="报表底图"/>
        <xdr:cNvSpPr>
          <a:spLocks noChangeAspect="1" noChangeArrowheads="1"/>
        </xdr:cNvSpPr>
      </xdr:nvSpPr>
      <xdr:spPr>
        <a:xfrm>
          <a:off x="1428115" y="1466646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508635</xdr:rowOff>
    </xdr:to>
    <xdr:sp>
      <xdr:nvSpPr>
        <xdr:cNvPr id="2347" name="AutoShape 32" descr="报表底图"/>
        <xdr:cNvSpPr>
          <a:spLocks noChangeAspect="1" noChangeArrowheads="1"/>
        </xdr:cNvSpPr>
      </xdr:nvSpPr>
      <xdr:spPr>
        <a:xfrm>
          <a:off x="1428115" y="1466646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508635</xdr:rowOff>
    </xdr:to>
    <xdr:sp>
      <xdr:nvSpPr>
        <xdr:cNvPr id="2348" name="AutoShape 33" descr="报表底图"/>
        <xdr:cNvSpPr>
          <a:spLocks noChangeAspect="1" noChangeArrowheads="1"/>
        </xdr:cNvSpPr>
      </xdr:nvSpPr>
      <xdr:spPr>
        <a:xfrm>
          <a:off x="1428115" y="1466646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508635</xdr:rowOff>
    </xdr:to>
    <xdr:sp>
      <xdr:nvSpPr>
        <xdr:cNvPr id="2349" name="AutoShape 34" descr="报表底图"/>
        <xdr:cNvSpPr>
          <a:spLocks noChangeAspect="1" noChangeArrowheads="1"/>
        </xdr:cNvSpPr>
      </xdr:nvSpPr>
      <xdr:spPr>
        <a:xfrm>
          <a:off x="1428115" y="1466646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478155</xdr:rowOff>
    </xdr:to>
    <xdr:sp>
      <xdr:nvSpPr>
        <xdr:cNvPr id="2350" name="AutoShape 35" descr="报表底图"/>
        <xdr:cNvSpPr>
          <a:spLocks noChangeAspect="1" noChangeArrowheads="1"/>
        </xdr:cNvSpPr>
      </xdr:nvSpPr>
      <xdr:spPr>
        <a:xfrm>
          <a:off x="1428115" y="1466646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478155</xdr:rowOff>
    </xdr:to>
    <xdr:sp>
      <xdr:nvSpPr>
        <xdr:cNvPr id="2351" name="AutoShape 36" descr="报表底图"/>
        <xdr:cNvSpPr>
          <a:spLocks noChangeAspect="1" noChangeArrowheads="1"/>
        </xdr:cNvSpPr>
      </xdr:nvSpPr>
      <xdr:spPr>
        <a:xfrm>
          <a:off x="1428115" y="1466646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478155</xdr:rowOff>
    </xdr:to>
    <xdr:sp>
      <xdr:nvSpPr>
        <xdr:cNvPr id="2352" name="AutoShape 37" descr="报表底图"/>
        <xdr:cNvSpPr>
          <a:spLocks noChangeAspect="1" noChangeArrowheads="1"/>
        </xdr:cNvSpPr>
      </xdr:nvSpPr>
      <xdr:spPr>
        <a:xfrm>
          <a:off x="1428115" y="1466646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478155</xdr:rowOff>
    </xdr:to>
    <xdr:sp>
      <xdr:nvSpPr>
        <xdr:cNvPr id="2353" name="AutoShape 38" descr="报表底图"/>
        <xdr:cNvSpPr>
          <a:spLocks noChangeAspect="1" noChangeArrowheads="1"/>
        </xdr:cNvSpPr>
      </xdr:nvSpPr>
      <xdr:spPr>
        <a:xfrm>
          <a:off x="1428115" y="1466646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478155</xdr:rowOff>
    </xdr:to>
    <xdr:sp>
      <xdr:nvSpPr>
        <xdr:cNvPr id="2354" name="AutoShape 39" descr="报表底图"/>
        <xdr:cNvSpPr>
          <a:spLocks noChangeAspect="1" noChangeArrowheads="1"/>
        </xdr:cNvSpPr>
      </xdr:nvSpPr>
      <xdr:spPr>
        <a:xfrm>
          <a:off x="1428115" y="1466646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478155</xdr:rowOff>
    </xdr:to>
    <xdr:sp>
      <xdr:nvSpPr>
        <xdr:cNvPr id="2355" name="AutoShape 40" descr="报表底图"/>
        <xdr:cNvSpPr>
          <a:spLocks noChangeAspect="1" noChangeArrowheads="1"/>
        </xdr:cNvSpPr>
      </xdr:nvSpPr>
      <xdr:spPr>
        <a:xfrm>
          <a:off x="1428115" y="1466646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508635</xdr:rowOff>
    </xdr:to>
    <xdr:sp>
      <xdr:nvSpPr>
        <xdr:cNvPr id="2356" name="AutoShape 41" descr="报表底图"/>
        <xdr:cNvSpPr>
          <a:spLocks noChangeAspect="1" noChangeArrowheads="1"/>
        </xdr:cNvSpPr>
      </xdr:nvSpPr>
      <xdr:spPr>
        <a:xfrm>
          <a:off x="1428115" y="1466646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508635</xdr:rowOff>
    </xdr:to>
    <xdr:sp>
      <xdr:nvSpPr>
        <xdr:cNvPr id="2357" name="AutoShape 42" descr="报表底图"/>
        <xdr:cNvSpPr>
          <a:spLocks noChangeAspect="1" noChangeArrowheads="1"/>
        </xdr:cNvSpPr>
      </xdr:nvSpPr>
      <xdr:spPr>
        <a:xfrm>
          <a:off x="1428115" y="1466646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508635</xdr:rowOff>
    </xdr:to>
    <xdr:sp>
      <xdr:nvSpPr>
        <xdr:cNvPr id="2358" name="AutoShape 43" descr="报表底图"/>
        <xdr:cNvSpPr>
          <a:spLocks noChangeAspect="1" noChangeArrowheads="1"/>
        </xdr:cNvSpPr>
      </xdr:nvSpPr>
      <xdr:spPr>
        <a:xfrm>
          <a:off x="1428115" y="1466646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508635</xdr:rowOff>
    </xdr:to>
    <xdr:sp>
      <xdr:nvSpPr>
        <xdr:cNvPr id="2359" name="AutoShape 44" descr="报表底图"/>
        <xdr:cNvSpPr>
          <a:spLocks noChangeAspect="1" noChangeArrowheads="1"/>
        </xdr:cNvSpPr>
      </xdr:nvSpPr>
      <xdr:spPr>
        <a:xfrm>
          <a:off x="1428115" y="1466646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508635</xdr:rowOff>
    </xdr:to>
    <xdr:sp>
      <xdr:nvSpPr>
        <xdr:cNvPr id="2360" name="AutoShape 45" descr="报表底图"/>
        <xdr:cNvSpPr>
          <a:spLocks noChangeAspect="1" noChangeArrowheads="1"/>
        </xdr:cNvSpPr>
      </xdr:nvSpPr>
      <xdr:spPr>
        <a:xfrm>
          <a:off x="1428115" y="1466646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508635</xdr:rowOff>
    </xdr:to>
    <xdr:sp>
      <xdr:nvSpPr>
        <xdr:cNvPr id="2361" name="AutoShape 46" descr="报表底图"/>
        <xdr:cNvSpPr>
          <a:spLocks noChangeAspect="1" noChangeArrowheads="1"/>
        </xdr:cNvSpPr>
      </xdr:nvSpPr>
      <xdr:spPr>
        <a:xfrm>
          <a:off x="1428115" y="1466646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508635</xdr:rowOff>
    </xdr:to>
    <xdr:sp>
      <xdr:nvSpPr>
        <xdr:cNvPr id="2362" name="AutoShape 47" descr="报表底图"/>
        <xdr:cNvSpPr>
          <a:spLocks noChangeAspect="1" noChangeArrowheads="1"/>
        </xdr:cNvSpPr>
      </xdr:nvSpPr>
      <xdr:spPr>
        <a:xfrm>
          <a:off x="1428115" y="1466646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478155</xdr:rowOff>
    </xdr:to>
    <xdr:sp>
      <xdr:nvSpPr>
        <xdr:cNvPr id="2363" name="AutoShape 48" descr="报表底图"/>
        <xdr:cNvSpPr>
          <a:spLocks noChangeAspect="1" noChangeArrowheads="1"/>
        </xdr:cNvSpPr>
      </xdr:nvSpPr>
      <xdr:spPr>
        <a:xfrm>
          <a:off x="1428115" y="1466646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478155</xdr:rowOff>
    </xdr:to>
    <xdr:sp>
      <xdr:nvSpPr>
        <xdr:cNvPr id="2364" name="AutoShape 49" descr="报表底图"/>
        <xdr:cNvSpPr>
          <a:spLocks noChangeAspect="1" noChangeArrowheads="1"/>
        </xdr:cNvSpPr>
      </xdr:nvSpPr>
      <xdr:spPr>
        <a:xfrm>
          <a:off x="1428115" y="1466646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478155</xdr:rowOff>
    </xdr:to>
    <xdr:sp>
      <xdr:nvSpPr>
        <xdr:cNvPr id="2365" name="AutoShape 50" descr="报表底图"/>
        <xdr:cNvSpPr>
          <a:spLocks noChangeAspect="1" noChangeArrowheads="1"/>
        </xdr:cNvSpPr>
      </xdr:nvSpPr>
      <xdr:spPr>
        <a:xfrm>
          <a:off x="1428115" y="1466646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478155</xdr:rowOff>
    </xdr:to>
    <xdr:sp>
      <xdr:nvSpPr>
        <xdr:cNvPr id="2366" name="AutoShape 51" descr="报表底图"/>
        <xdr:cNvSpPr>
          <a:spLocks noChangeAspect="1" noChangeArrowheads="1"/>
        </xdr:cNvSpPr>
      </xdr:nvSpPr>
      <xdr:spPr>
        <a:xfrm>
          <a:off x="1428115" y="1466646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478155</xdr:rowOff>
    </xdr:to>
    <xdr:sp>
      <xdr:nvSpPr>
        <xdr:cNvPr id="2367" name="AutoShape 52" descr="报表底图"/>
        <xdr:cNvSpPr>
          <a:spLocks noChangeAspect="1" noChangeArrowheads="1"/>
        </xdr:cNvSpPr>
      </xdr:nvSpPr>
      <xdr:spPr>
        <a:xfrm>
          <a:off x="1428115" y="1466646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478155</xdr:rowOff>
    </xdr:to>
    <xdr:sp>
      <xdr:nvSpPr>
        <xdr:cNvPr id="2368" name="Image1" descr="报表底图"/>
        <xdr:cNvSpPr>
          <a:spLocks noChangeAspect="1" noChangeArrowheads="1"/>
        </xdr:cNvSpPr>
      </xdr:nvSpPr>
      <xdr:spPr>
        <a:xfrm>
          <a:off x="1428115" y="1466646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508635</xdr:rowOff>
    </xdr:to>
    <xdr:sp>
      <xdr:nvSpPr>
        <xdr:cNvPr id="2369" name="Image1" descr="报表底图"/>
        <xdr:cNvSpPr>
          <a:spLocks noChangeAspect="1" noChangeArrowheads="1"/>
        </xdr:cNvSpPr>
      </xdr:nvSpPr>
      <xdr:spPr>
        <a:xfrm>
          <a:off x="1428115" y="1466646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508635</xdr:rowOff>
    </xdr:to>
    <xdr:sp>
      <xdr:nvSpPr>
        <xdr:cNvPr id="2370" name="Image1" descr="报表底图"/>
        <xdr:cNvSpPr>
          <a:spLocks noChangeAspect="1" noChangeArrowheads="1"/>
        </xdr:cNvSpPr>
      </xdr:nvSpPr>
      <xdr:spPr>
        <a:xfrm>
          <a:off x="1428115" y="1466646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508635</xdr:rowOff>
    </xdr:to>
    <xdr:sp>
      <xdr:nvSpPr>
        <xdr:cNvPr id="2371" name="Image1" descr="报表底图"/>
        <xdr:cNvSpPr>
          <a:spLocks noChangeAspect="1" noChangeArrowheads="1"/>
        </xdr:cNvSpPr>
      </xdr:nvSpPr>
      <xdr:spPr>
        <a:xfrm>
          <a:off x="1428115" y="1466646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508635</xdr:rowOff>
    </xdr:to>
    <xdr:sp>
      <xdr:nvSpPr>
        <xdr:cNvPr id="2372" name="Image1" descr="报表底图"/>
        <xdr:cNvSpPr>
          <a:spLocks noChangeAspect="1" noChangeArrowheads="1"/>
        </xdr:cNvSpPr>
      </xdr:nvSpPr>
      <xdr:spPr>
        <a:xfrm>
          <a:off x="1428115" y="1466646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508635</xdr:rowOff>
    </xdr:to>
    <xdr:sp>
      <xdr:nvSpPr>
        <xdr:cNvPr id="2373" name="Image1" descr="报表底图"/>
        <xdr:cNvSpPr>
          <a:spLocks noChangeAspect="1" noChangeArrowheads="1"/>
        </xdr:cNvSpPr>
      </xdr:nvSpPr>
      <xdr:spPr>
        <a:xfrm>
          <a:off x="1428115" y="1466646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508635</xdr:rowOff>
    </xdr:to>
    <xdr:sp>
      <xdr:nvSpPr>
        <xdr:cNvPr id="2374" name="Image1" descr="报表底图"/>
        <xdr:cNvSpPr>
          <a:spLocks noChangeAspect="1" noChangeArrowheads="1"/>
        </xdr:cNvSpPr>
      </xdr:nvSpPr>
      <xdr:spPr>
        <a:xfrm>
          <a:off x="1428115" y="1466646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508635</xdr:rowOff>
    </xdr:to>
    <xdr:sp>
      <xdr:nvSpPr>
        <xdr:cNvPr id="2375" name="Image1" descr="报表底图"/>
        <xdr:cNvSpPr>
          <a:spLocks noChangeAspect="1" noChangeArrowheads="1"/>
        </xdr:cNvSpPr>
      </xdr:nvSpPr>
      <xdr:spPr>
        <a:xfrm>
          <a:off x="1428115" y="1466646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478155</xdr:rowOff>
    </xdr:to>
    <xdr:sp>
      <xdr:nvSpPr>
        <xdr:cNvPr id="2376" name="Image1" descr="报表底图"/>
        <xdr:cNvSpPr>
          <a:spLocks noChangeAspect="1" noChangeArrowheads="1"/>
        </xdr:cNvSpPr>
      </xdr:nvSpPr>
      <xdr:spPr>
        <a:xfrm>
          <a:off x="1428115" y="1466646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478155</xdr:rowOff>
    </xdr:to>
    <xdr:sp>
      <xdr:nvSpPr>
        <xdr:cNvPr id="2377" name="Image1" descr="报表底图"/>
        <xdr:cNvSpPr>
          <a:spLocks noChangeAspect="1" noChangeArrowheads="1"/>
        </xdr:cNvSpPr>
      </xdr:nvSpPr>
      <xdr:spPr>
        <a:xfrm>
          <a:off x="1428115" y="1466646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478155</xdr:rowOff>
    </xdr:to>
    <xdr:sp>
      <xdr:nvSpPr>
        <xdr:cNvPr id="2378" name="Image1" descr="报表底图"/>
        <xdr:cNvSpPr>
          <a:spLocks noChangeAspect="1" noChangeArrowheads="1"/>
        </xdr:cNvSpPr>
      </xdr:nvSpPr>
      <xdr:spPr>
        <a:xfrm>
          <a:off x="1428115" y="1466646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478155</xdr:rowOff>
    </xdr:to>
    <xdr:sp>
      <xdr:nvSpPr>
        <xdr:cNvPr id="2379" name="Image1" descr="报表底图"/>
        <xdr:cNvSpPr>
          <a:spLocks noChangeAspect="1" noChangeArrowheads="1"/>
        </xdr:cNvSpPr>
      </xdr:nvSpPr>
      <xdr:spPr>
        <a:xfrm>
          <a:off x="1428115" y="1466646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478155</xdr:rowOff>
    </xdr:to>
    <xdr:sp>
      <xdr:nvSpPr>
        <xdr:cNvPr id="2380" name="Image1" descr="报表底图"/>
        <xdr:cNvSpPr>
          <a:spLocks noChangeAspect="1" noChangeArrowheads="1"/>
        </xdr:cNvSpPr>
      </xdr:nvSpPr>
      <xdr:spPr>
        <a:xfrm>
          <a:off x="1428115" y="1466646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478155</xdr:rowOff>
    </xdr:to>
    <xdr:sp>
      <xdr:nvSpPr>
        <xdr:cNvPr id="2381" name="Image1" descr="报表底图"/>
        <xdr:cNvSpPr>
          <a:spLocks noChangeAspect="1" noChangeArrowheads="1"/>
        </xdr:cNvSpPr>
      </xdr:nvSpPr>
      <xdr:spPr>
        <a:xfrm>
          <a:off x="1428115" y="1466646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508635</xdr:rowOff>
    </xdr:to>
    <xdr:sp>
      <xdr:nvSpPr>
        <xdr:cNvPr id="2382" name="Image1" descr="报表底图"/>
        <xdr:cNvSpPr>
          <a:spLocks noChangeAspect="1" noChangeArrowheads="1"/>
        </xdr:cNvSpPr>
      </xdr:nvSpPr>
      <xdr:spPr>
        <a:xfrm>
          <a:off x="1428115" y="1466646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508635</xdr:rowOff>
    </xdr:to>
    <xdr:sp>
      <xdr:nvSpPr>
        <xdr:cNvPr id="2383" name="Image1" descr="报表底图"/>
        <xdr:cNvSpPr>
          <a:spLocks noChangeAspect="1" noChangeArrowheads="1"/>
        </xdr:cNvSpPr>
      </xdr:nvSpPr>
      <xdr:spPr>
        <a:xfrm>
          <a:off x="1428115" y="1466646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508635</xdr:rowOff>
    </xdr:to>
    <xdr:sp>
      <xdr:nvSpPr>
        <xdr:cNvPr id="2384" name="Image1" descr="报表底图"/>
        <xdr:cNvSpPr>
          <a:spLocks noChangeAspect="1" noChangeArrowheads="1"/>
        </xdr:cNvSpPr>
      </xdr:nvSpPr>
      <xdr:spPr>
        <a:xfrm>
          <a:off x="1428115" y="1466646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508635</xdr:rowOff>
    </xdr:to>
    <xdr:sp>
      <xdr:nvSpPr>
        <xdr:cNvPr id="2385" name="Image1" descr="报表底图"/>
        <xdr:cNvSpPr>
          <a:spLocks noChangeAspect="1" noChangeArrowheads="1"/>
        </xdr:cNvSpPr>
      </xdr:nvSpPr>
      <xdr:spPr>
        <a:xfrm>
          <a:off x="1428115" y="1466646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508635</xdr:rowOff>
    </xdr:to>
    <xdr:sp>
      <xdr:nvSpPr>
        <xdr:cNvPr id="2386" name="Image1" descr="报表底图"/>
        <xdr:cNvSpPr>
          <a:spLocks noChangeAspect="1" noChangeArrowheads="1"/>
        </xdr:cNvSpPr>
      </xdr:nvSpPr>
      <xdr:spPr>
        <a:xfrm>
          <a:off x="1428115" y="1466646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508635</xdr:rowOff>
    </xdr:to>
    <xdr:sp>
      <xdr:nvSpPr>
        <xdr:cNvPr id="2387" name="Image1" descr="报表底图"/>
        <xdr:cNvSpPr>
          <a:spLocks noChangeAspect="1" noChangeArrowheads="1"/>
        </xdr:cNvSpPr>
      </xdr:nvSpPr>
      <xdr:spPr>
        <a:xfrm>
          <a:off x="1428115" y="1466646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508635</xdr:rowOff>
    </xdr:to>
    <xdr:sp>
      <xdr:nvSpPr>
        <xdr:cNvPr id="2388" name="Image1" descr="报表底图"/>
        <xdr:cNvSpPr>
          <a:spLocks noChangeAspect="1" noChangeArrowheads="1"/>
        </xdr:cNvSpPr>
      </xdr:nvSpPr>
      <xdr:spPr>
        <a:xfrm>
          <a:off x="1428115" y="1466646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478155</xdr:rowOff>
    </xdr:to>
    <xdr:sp>
      <xdr:nvSpPr>
        <xdr:cNvPr id="2389" name="Image1" descr="报表底图"/>
        <xdr:cNvSpPr>
          <a:spLocks noChangeAspect="1" noChangeArrowheads="1"/>
        </xdr:cNvSpPr>
      </xdr:nvSpPr>
      <xdr:spPr>
        <a:xfrm>
          <a:off x="1428115" y="1466646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478155</xdr:rowOff>
    </xdr:to>
    <xdr:sp>
      <xdr:nvSpPr>
        <xdr:cNvPr id="2390" name="Image1" descr="报表底图"/>
        <xdr:cNvSpPr>
          <a:spLocks noChangeAspect="1" noChangeArrowheads="1"/>
        </xdr:cNvSpPr>
      </xdr:nvSpPr>
      <xdr:spPr>
        <a:xfrm>
          <a:off x="1428115" y="1466646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478155</xdr:rowOff>
    </xdr:to>
    <xdr:sp>
      <xdr:nvSpPr>
        <xdr:cNvPr id="2391" name="Image1" descr="报表底图"/>
        <xdr:cNvSpPr>
          <a:spLocks noChangeAspect="1" noChangeArrowheads="1"/>
        </xdr:cNvSpPr>
      </xdr:nvSpPr>
      <xdr:spPr>
        <a:xfrm>
          <a:off x="1428115" y="1466646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478155</xdr:rowOff>
    </xdr:to>
    <xdr:sp>
      <xdr:nvSpPr>
        <xdr:cNvPr id="2392" name="Image1" descr="报表底图"/>
        <xdr:cNvSpPr>
          <a:spLocks noChangeAspect="1" noChangeArrowheads="1"/>
        </xdr:cNvSpPr>
      </xdr:nvSpPr>
      <xdr:spPr>
        <a:xfrm>
          <a:off x="1428115" y="1466646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478155</xdr:rowOff>
    </xdr:to>
    <xdr:sp>
      <xdr:nvSpPr>
        <xdr:cNvPr id="2393" name="Image1" descr="报表底图"/>
        <xdr:cNvSpPr>
          <a:spLocks noChangeAspect="1" noChangeArrowheads="1"/>
        </xdr:cNvSpPr>
      </xdr:nvSpPr>
      <xdr:spPr>
        <a:xfrm>
          <a:off x="1428115" y="1466646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221</xdr:row>
      <xdr:rowOff>0</xdr:rowOff>
    </xdr:from>
    <xdr:to>
      <xdr:col>2</xdr:col>
      <xdr:colOff>274320</xdr:colOff>
      <xdr:row>221</xdr:row>
      <xdr:rowOff>478155</xdr:rowOff>
    </xdr:to>
    <xdr:sp>
      <xdr:nvSpPr>
        <xdr:cNvPr id="2394" name="AutoShape 27" descr="报表底图"/>
        <xdr:cNvSpPr>
          <a:spLocks noChangeAspect="1" noChangeArrowheads="1"/>
        </xdr:cNvSpPr>
      </xdr:nvSpPr>
      <xdr:spPr>
        <a:xfrm>
          <a:off x="1428115" y="1477314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221</xdr:row>
      <xdr:rowOff>0</xdr:rowOff>
    </xdr:from>
    <xdr:to>
      <xdr:col>2</xdr:col>
      <xdr:colOff>274320</xdr:colOff>
      <xdr:row>221</xdr:row>
      <xdr:rowOff>508635</xdr:rowOff>
    </xdr:to>
    <xdr:sp>
      <xdr:nvSpPr>
        <xdr:cNvPr id="2395" name="AutoShape 28" descr="报表底图"/>
        <xdr:cNvSpPr>
          <a:spLocks noChangeAspect="1" noChangeArrowheads="1"/>
        </xdr:cNvSpPr>
      </xdr:nvSpPr>
      <xdr:spPr>
        <a:xfrm>
          <a:off x="1428115" y="1477314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221</xdr:row>
      <xdr:rowOff>0</xdr:rowOff>
    </xdr:from>
    <xdr:to>
      <xdr:col>2</xdr:col>
      <xdr:colOff>274320</xdr:colOff>
      <xdr:row>221</xdr:row>
      <xdr:rowOff>508635</xdr:rowOff>
    </xdr:to>
    <xdr:sp>
      <xdr:nvSpPr>
        <xdr:cNvPr id="2396" name="AutoShape 29" descr="报表底图"/>
        <xdr:cNvSpPr>
          <a:spLocks noChangeAspect="1" noChangeArrowheads="1"/>
        </xdr:cNvSpPr>
      </xdr:nvSpPr>
      <xdr:spPr>
        <a:xfrm>
          <a:off x="1428115" y="1477314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221</xdr:row>
      <xdr:rowOff>0</xdr:rowOff>
    </xdr:from>
    <xdr:to>
      <xdr:col>2</xdr:col>
      <xdr:colOff>274320</xdr:colOff>
      <xdr:row>221</xdr:row>
      <xdr:rowOff>508635</xdr:rowOff>
    </xdr:to>
    <xdr:sp>
      <xdr:nvSpPr>
        <xdr:cNvPr id="2397" name="AutoShape 30" descr="报表底图"/>
        <xdr:cNvSpPr>
          <a:spLocks noChangeAspect="1" noChangeArrowheads="1"/>
        </xdr:cNvSpPr>
      </xdr:nvSpPr>
      <xdr:spPr>
        <a:xfrm>
          <a:off x="1428115" y="1477314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221</xdr:row>
      <xdr:rowOff>0</xdr:rowOff>
    </xdr:from>
    <xdr:to>
      <xdr:col>2</xdr:col>
      <xdr:colOff>274320</xdr:colOff>
      <xdr:row>221</xdr:row>
      <xdr:rowOff>508635</xdr:rowOff>
    </xdr:to>
    <xdr:sp>
      <xdr:nvSpPr>
        <xdr:cNvPr id="2398" name="AutoShape 31" descr="报表底图"/>
        <xdr:cNvSpPr>
          <a:spLocks noChangeAspect="1" noChangeArrowheads="1"/>
        </xdr:cNvSpPr>
      </xdr:nvSpPr>
      <xdr:spPr>
        <a:xfrm>
          <a:off x="1428115" y="1477314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221</xdr:row>
      <xdr:rowOff>0</xdr:rowOff>
    </xdr:from>
    <xdr:to>
      <xdr:col>2</xdr:col>
      <xdr:colOff>274320</xdr:colOff>
      <xdr:row>221</xdr:row>
      <xdr:rowOff>508635</xdr:rowOff>
    </xdr:to>
    <xdr:sp>
      <xdr:nvSpPr>
        <xdr:cNvPr id="2399" name="AutoShape 32" descr="报表底图"/>
        <xdr:cNvSpPr>
          <a:spLocks noChangeAspect="1" noChangeArrowheads="1"/>
        </xdr:cNvSpPr>
      </xdr:nvSpPr>
      <xdr:spPr>
        <a:xfrm>
          <a:off x="1428115" y="1477314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221</xdr:row>
      <xdr:rowOff>0</xdr:rowOff>
    </xdr:from>
    <xdr:to>
      <xdr:col>2</xdr:col>
      <xdr:colOff>274320</xdr:colOff>
      <xdr:row>221</xdr:row>
      <xdr:rowOff>508635</xdr:rowOff>
    </xdr:to>
    <xdr:sp>
      <xdr:nvSpPr>
        <xdr:cNvPr id="2400" name="AutoShape 33" descr="报表底图"/>
        <xdr:cNvSpPr>
          <a:spLocks noChangeAspect="1" noChangeArrowheads="1"/>
        </xdr:cNvSpPr>
      </xdr:nvSpPr>
      <xdr:spPr>
        <a:xfrm>
          <a:off x="1428115" y="1477314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221</xdr:row>
      <xdr:rowOff>0</xdr:rowOff>
    </xdr:from>
    <xdr:to>
      <xdr:col>2</xdr:col>
      <xdr:colOff>274320</xdr:colOff>
      <xdr:row>221</xdr:row>
      <xdr:rowOff>508635</xdr:rowOff>
    </xdr:to>
    <xdr:sp>
      <xdr:nvSpPr>
        <xdr:cNvPr id="2401" name="AutoShape 34" descr="报表底图"/>
        <xdr:cNvSpPr>
          <a:spLocks noChangeAspect="1" noChangeArrowheads="1"/>
        </xdr:cNvSpPr>
      </xdr:nvSpPr>
      <xdr:spPr>
        <a:xfrm>
          <a:off x="1428115" y="1477314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221</xdr:row>
      <xdr:rowOff>0</xdr:rowOff>
    </xdr:from>
    <xdr:to>
      <xdr:col>2</xdr:col>
      <xdr:colOff>274320</xdr:colOff>
      <xdr:row>221</xdr:row>
      <xdr:rowOff>478155</xdr:rowOff>
    </xdr:to>
    <xdr:sp>
      <xdr:nvSpPr>
        <xdr:cNvPr id="2402" name="AutoShape 35" descr="报表底图"/>
        <xdr:cNvSpPr>
          <a:spLocks noChangeAspect="1" noChangeArrowheads="1"/>
        </xdr:cNvSpPr>
      </xdr:nvSpPr>
      <xdr:spPr>
        <a:xfrm>
          <a:off x="1428115" y="1477314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221</xdr:row>
      <xdr:rowOff>0</xdr:rowOff>
    </xdr:from>
    <xdr:to>
      <xdr:col>2</xdr:col>
      <xdr:colOff>274320</xdr:colOff>
      <xdr:row>221</xdr:row>
      <xdr:rowOff>478155</xdr:rowOff>
    </xdr:to>
    <xdr:sp>
      <xdr:nvSpPr>
        <xdr:cNvPr id="2403" name="AutoShape 36" descr="报表底图"/>
        <xdr:cNvSpPr>
          <a:spLocks noChangeAspect="1" noChangeArrowheads="1"/>
        </xdr:cNvSpPr>
      </xdr:nvSpPr>
      <xdr:spPr>
        <a:xfrm>
          <a:off x="1428115" y="1477314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221</xdr:row>
      <xdr:rowOff>0</xdr:rowOff>
    </xdr:from>
    <xdr:to>
      <xdr:col>2</xdr:col>
      <xdr:colOff>274320</xdr:colOff>
      <xdr:row>221</xdr:row>
      <xdr:rowOff>478155</xdr:rowOff>
    </xdr:to>
    <xdr:sp>
      <xdr:nvSpPr>
        <xdr:cNvPr id="2404" name="AutoShape 37" descr="报表底图"/>
        <xdr:cNvSpPr>
          <a:spLocks noChangeAspect="1" noChangeArrowheads="1"/>
        </xdr:cNvSpPr>
      </xdr:nvSpPr>
      <xdr:spPr>
        <a:xfrm>
          <a:off x="1428115" y="1477314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221</xdr:row>
      <xdr:rowOff>0</xdr:rowOff>
    </xdr:from>
    <xdr:to>
      <xdr:col>2</xdr:col>
      <xdr:colOff>274320</xdr:colOff>
      <xdr:row>221</xdr:row>
      <xdr:rowOff>478155</xdr:rowOff>
    </xdr:to>
    <xdr:sp>
      <xdr:nvSpPr>
        <xdr:cNvPr id="2405" name="AutoShape 38" descr="报表底图"/>
        <xdr:cNvSpPr>
          <a:spLocks noChangeAspect="1" noChangeArrowheads="1"/>
        </xdr:cNvSpPr>
      </xdr:nvSpPr>
      <xdr:spPr>
        <a:xfrm>
          <a:off x="1428115" y="1477314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221</xdr:row>
      <xdr:rowOff>0</xdr:rowOff>
    </xdr:from>
    <xdr:to>
      <xdr:col>2</xdr:col>
      <xdr:colOff>274320</xdr:colOff>
      <xdr:row>221</xdr:row>
      <xdr:rowOff>478155</xdr:rowOff>
    </xdr:to>
    <xdr:sp>
      <xdr:nvSpPr>
        <xdr:cNvPr id="2406" name="AutoShape 39" descr="报表底图"/>
        <xdr:cNvSpPr>
          <a:spLocks noChangeAspect="1" noChangeArrowheads="1"/>
        </xdr:cNvSpPr>
      </xdr:nvSpPr>
      <xdr:spPr>
        <a:xfrm>
          <a:off x="1428115" y="1477314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221</xdr:row>
      <xdr:rowOff>0</xdr:rowOff>
    </xdr:from>
    <xdr:to>
      <xdr:col>2</xdr:col>
      <xdr:colOff>274320</xdr:colOff>
      <xdr:row>221</xdr:row>
      <xdr:rowOff>478155</xdr:rowOff>
    </xdr:to>
    <xdr:sp>
      <xdr:nvSpPr>
        <xdr:cNvPr id="2407" name="AutoShape 40" descr="报表底图"/>
        <xdr:cNvSpPr>
          <a:spLocks noChangeAspect="1" noChangeArrowheads="1"/>
        </xdr:cNvSpPr>
      </xdr:nvSpPr>
      <xdr:spPr>
        <a:xfrm>
          <a:off x="1428115" y="1477314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221</xdr:row>
      <xdr:rowOff>0</xdr:rowOff>
    </xdr:from>
    <xdr:to>
      <xdr:col>2</xdr:col>
      <xdr:colOff>274320</xdr:colOff>
      <xdr:row>221</xdr:row>
      <xdr:rowOff>508635</xdr:rowOff>
    </xdr:to>
    <xdr:sp>
      <xdr:nvSpPr>
        <xdr:cNvPr id="2408" name="AutoShape 41" descr="报表底图"/>
        <xdr:cNvSpPr>
          <a:spLocks noChangeAspect="1" noChangeArrowheads="1"/>
        </xdr:cNvSpPr>
      </xdr:nvSpPr>
      <xdr:spPr>
        <a:xfrm>
          <a:off x="1428115" y="1477314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221</xdr:row>
      <xdr:rowOff>0</xdr:rowOff>
    </xdr:from>
    <xdr:to>
      <xdr:col>2</xdr:col>
      <xdr:colOff>274320</xdr:colOff>
      <xdr:row>221</xdr:row>
      <xdr:rowOff>508635</xdr:rowOff>
    </xdr:to>
    <xdr:sp>
      <xdr:nvSpPr>
        <xdr:cNvPr id="2409" name="AutoShape 42" descr="报表底图"/>
        <xdr:cNvSpPr>
          <a:spLocks noChangeAspect="1" noChangeArrowheads="1"/>
        </xdr:cNvSpPr>
      </xdr:nvSpPr>
      <xdr:spPr>
        <a:xfrm>
          <a:off x="1428115" y="1477314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221</xdr:row>
      <xdr:rowOff>0</xdr:rowOff>
    </xdr:from>
    <xdr:to>
      <xdr:col>2</xdr:col>
      <xdr:colOff>274320</xdr:colOff>
      <xdr:row>221</xdr:row>
      <xdr:rowOff>508635</xdr:rowOff>
    </xdr:to>
    <xdr:sp>
      <xdr:nvSpPr>
        <xdr:cNvPr id="2410" name="AutoShape 43" descr="报表底图"/>
        <xdr:cNvSpPr>
          <a:spLocks noChangeAspect="1" noChangeArrowheads="1"/>
        </xdr:cNvSpPr>
      </xdr:nvSpPr>
      <xdr:spPr>
        <a:xfrm>
          <a:off x="1428115" y="1477314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221</xdr:row>
      <xdr:rowOff>0</xdr:rowOff>
    </xdr:from>
    <xdr:to>
      <xdr:col>2</xdr:col>
      <xdr:colOff>274320</xdr:colOff>
      <xdr:row>221</xdr:row>
      <xdr:rowOff>508635</xdr:rowOff>
    </xdr:to>
    <xdr:sp>
      <xdr:nvSpPr>
        <xdr:cNvPr id="2411" name="AutoShape 44" descr="报表底图"/>
        <xdr:cNvSpPr>
          <a:spLocks noChangeAspect="1" noChangeArrowheads="1"/>
        </xdr:cNvSpPr>
      </xdr:nvSpPr>
      <xdr:spPr>
        <a:xfrm>
          <a:off x="1428115" y="1477314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221</xdr:row>
      <xdr:rowOff>0</xdr:rowOff>
    </xdr:from>
    <xdr:to>
      <xdr:col>2</xdr:col>
      <xdr:colOff>274320</xdr:colOff>
      <xdr:row>221</xdr:row>
      <xdr:rowOff>508635</xdr:rowOff>
    </xdr:to>
    <xdr:sp>
      <xdr:nvSpPr>
        <xdr:cNvPr id="2412" name="AutoShape 45" descr="报表底图"/>
        <xdr:cNvSpPr>
          <a:spLocks noChangeAspect="1" noChangeArrowheads="1"/>
        </xdr:cNvSpPr>
      </xdr:nvSpPr>
      <xdr:spPr>
        <a:xfrm>
          <a:off x="1428115" y="1477314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221</xdr:row>
      <xdr:rowOff>0</xdr:rowOff>
    </xdr:from>
    <xdr:to>
      <xdr:col>2</xdr:col>
      <xdr:colOff>274320</xdr:colOff>
      <xdr:row>221</xdr:row>
      <xdr:rowOff>508635</xdr:rowOff>
    </xdr:to>
    <xdr:sp>
      <xdr:nvSpPr>
        <xdr:cNvPr id="2413" name="AutoShape 46" descr="报表底图"/>
        <xdr:cNvSpPr>
          <a:spLocks noChangeAspect="1" noChangeArrowheads="1"/>
        </xdr:cNvSpPr>
      </xdr:nvSpPr>
      <xdr:spPr>
        <a:xfrm>
          <a:off x="1428115" y="1477314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221</xdr:row>
      <xdr:rowOff>0</xdr:rowOff>
    </xdr:from>
    <xdr:to>
      <xdr:col>2</xdr:col>
      <xdr:colOff>274320</xdr:colOff>
      <xdr:row>221</xdr:row>
      <xdr:rowOff>508635</xdr:rowOff>
    </xdr:to>
    <xdr:sp>
      <xdr:nvSpPr>
        <xdr:cNvPr id="2414" name="AutoShape 47" descr="报表底图"/>
        <xdr:cNvSpPr>
          <a:spLocks noChangeAspect="1" noChangeArrowheads="1"/>
        </xdr:cNvSpPr>
      </xdr:nvSpPr>
      <xdr:spPr>
        <a:xfrm>
          <a:off x="1428115" y="1477314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221</xdr:row>
      <xdr:rowOff>0</xdr:rowOff>
    </xdr:from>
    <xdr:to>
      <xdr:col>2</xdr:col>
      <xdr:colOff>274320</xdr:colOff>
      <xdr:row>221</xdr:row>
      <xdr:rowOff>478155</xdr:rowOff>
    </xdr:to>
    <xdr:sp>
      <xdr:nvSpPr>
        <xdr:cNvPr id="2415" name="AutoShape 48" descr="报表底图"/>
        <xdr:cNvSpPr>
          <a:spLocks noChangeAspect="1" noChangeArrowheads="1"/>
        </xdr:cNvSpPr>
      </xdr:nvSpPr>
      <xdr:spPr>
        <a:xfrm>
          <a:off x="1428115" y="1477314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221</xdr:row>
      <xdr:rowOff>0</xdr:rowOff>
    </xdr:from>
    <xdr:to>
      <xdr:col>2</xdr:col>
      <xdr:colOff>274320</xdr:colOff>
      <xdr:row>221</xdr:row>
      <xdr:rowOff>478155</xdr:rowOff>
    </xdr:to>
    <xdr:sp>
      <xdr:nvSpPr>
        <xdr:cNvPr id="2416" name="AutoShape 49" descr="报表底图"/>
        <xdr:cNvSpPr>
          <a:spLocks noChangeAspect="1" noChangeArrowheads="1"/>
        </xdr:cNvSpPr>
      </xdr:nvSpPr>
      <xdr:spPr>
        <a:xfrm>
          <a:off x="1428115" y="1477314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221</xdr:row>
      <xdr:rowOff>0</xdr:rowOff>
    </xdr:from>
    <xdr:to>
      <xdr:col>2</xdr:col>
      <xdr:colOff>274320</xdr:colOff>
      <xdr:row>221</xdr:row>
      <xdr:rowOff>478155</xdr:rowOff>
    </xdr:to>
    <xdr:sp>
      <xdr:nvSpPr>
        <xdr:cNvPr id="2417" name="AutoShape 50" descr="报表底图"/>
        <xdr:cNvSpPr>
          <a:spLocks noChangeAspect="1" noChangeArrowheads="1"/>
        </xdr:cNvSpPr>
      </xdr:nvSpPr>
      <xdr:spPr>
        <a:xfrm>
          <a:off x="1428115" y="1477314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221</xdr:row>
      <xdr:rowOff>0</xdr:rowOff>
    </xdr:from>
    <xdr:to>
      <xdr:col>2</xdr:col>
      <xdr:colOff>274320</xdr:colOff>
      <xdr:row>221</xdr:row>
      <xdr:rowOff>478155</xdr:rowOff>
    </xdr:to>
    <xdr:sp>
      <xdr:nvSpPr>
        <xdr:cNvPr id="2418" name="AutoShape 51" descr="报表底图"/>
        <xdr:cNvSpPr>
          <a:spLocks noChangeAspect="1" noChangeArrowheads="1"/>
        </xdr:cNvSpPr>
      </xdr:nvSpPr>
      <xdr:spPr>
        <a:xfrm>
          <a:off x="1428115" y="1477314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221</xdr:row>
      <xdr:rowOff>0</xdr:rowOff>
    </xdr:from>
    <xdr:to>
      <xdr:col>2</xdr:col>
      <xdr:colOff>274320</xdr:colOff>
      <xdr:row>221</xdr:row>
      <xdr:rowOff>478155</xdr:rowOff>
    </xdr:to>
    <xdr:sp>
      <xdr:nvSpPr>
        <xdr:cNvPr id="2419" name="AutoShape 52" descr="报表底图"/>
        <xdr:cNvSpPr>
          <a:spLocks noChangeAspect="1" noChangeArrowheads="1"/>
        </xdr:cNvSpPr>
      </xdr:nvSpPr>
      <xdr:spPr>
        <a:xfrm>
          <a:off x="1428115" y="1477314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221</xdr:row>
      <xdr:rowOff>0</xdr:rowOff>
    </xdr:from>
    <xdr:to>
      <xdr:col>2</xdr:col>
      <xdr:colOff>274320</xdr:colOff>
      <xdr:row>221</xdr:row>
      <xdr:rowOff>478155</xdr:rowOff>
    </xdr:to>
    <xdr:sp>
      <xdr:nvSpPr>
        <xdr:cNvPr id="2420" name="Image1" descr="报表底图"/>
        <xdr:cNvSpPr>
          <a:spLocks noChangeAspect="1" noChangeArrowheads="1"/>
        </xdr:cNvSpPr>
      </xdr:nvSpPr>
      <xdr:spPr>
        <a:xfrm>
          <a:off x="1428115" y="1477314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221</xdr:row>
      <xdr:rowOff>0</xdr:rowOff>
    </xdr:from>
    <xdr:to>
      <xdr:col>2</xdr:col>
      <xdr:colOff>274320</xdr:colOff>
      <xdr:row>221</xdr:row>
      <xdr:rowOff>508635</xdr:rowOff>
    </xdr:to>
    <xdr:sp>
      <xdr:nvSpPr>
        <xdr:cNvPr id="2421" name="Image1" descr="报表底图"/>
        <xdr:cNvSpPr>
          <a:spLocks noChangeAspect="1" noChangeArrowheads="1"/>
        </xdr:cNvSpPr>
      </xdr:nvSpPr>
      <xdr:spPr>
        <a:xfrm>
          <a:off x="1428115" y="1477314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221</xdr:row>
      <xdr:rowOff>0</xdr:rowOff>
    </xdr:from>
    <xdr:to>
      <xdr:col>2</xdr:col>
      <xdr:colOff>274320</xdr:colOff>
      <xdr:row>221</xdr:row>
      <xdr:rowOff>508635</xdr:rowOff>
    </xdr:to>
    <xdr:sp>
      <xdr:nvSpPr>
        <xdr:cNvPr id="2422" name="Image1" descr="报表底图"/>
        <xdr:cNvSpPr>
          <a:spLocks noChangeAspect="1" noChangeArrowheads="1"/>
        </xdr:cNvSpPr>
      </xdr:nvSpPr>
      <xdr:spPr>
        <a:xfrm>
          <a:off x="1428115" y="1477314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221</xdr:row>
      <xdr:rowOff>0</xdr:rowOff>
    </xdr:from>
    <xdr:to>
      <xdr:col>2</xdr:col>
      <xdr:colOff>274320</xdr:colOff>
      <xdr:row>221</xdr:row>
      <xdr:rowOff>508635</xdr:rowOff>
    </xdr:to>
    <xdr:sp>
      <xdr:nvSpPr>
        <xdr:cNvPr id="2423" name="Image1" descr="报表底图"/>
        <xdr:cNvSpPr>
          <a:spLocks noChangeAspect="1" noChangeArrowheads="1"/>
        </xdr:cNvSpPr>
      </xdr:nvSpPr>
      <xdr:spPr>
        <a:xfrm>
          <a:off x="1428115" y="1477314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221</xdr:row>
      <xdr:rowOff>0</xdr:rowOff>
    </xdr:from>
    <xdr:to>
      <xdr:col>2</xdr:col>
      <xdr:colOff>274320</xdr:colOff>
      <xdr:row>221</xdr:row>
      <xdr:rowOff>508635</xdr:rowOff>
    </xdr:to>
    <xdr:sp>
      <xdr:nvSpPr>
        <xdr:cNvPr id="2424" name="Image1" descr="报表底图"/>
        <xdr:cNvSpPr>
          <a:spLocks noChangeAspect="1" noChangeArrowheads="1"/>
        </xdr:cNvSpPr>
      </xdr:nvSpPr>
      <xdr:spPr>
        <a:xfrm>
          <a:off x="1428115" y="1477314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221</xdr:row>
      <xdr:rowOff>0</xdr:rowOff>
    </xdr:from>
    <xdr:to>
      <xdr:col>2</xdr:col>
      <xdr:colOff>274320</xdr:colOff>
      <xdr:row>221</xdr:row>
      <xdr:rowOff>508635</xdr:rowOff>
    </xdr:to>
    <xdr:sp>
      <xdr:nvSpPr>
        <xdr:cNvPr id="2425" name="Image1" descr="报表底图"/>
        <xdr:cNvSpPr>
          <a:spLocks noChangeAspect="1" noChangeArrowheads="1"/>
        </xdr:cNvSpPr>
      </xdr:nvSpPr>
      <xdr:spPr>
        <a:xfrm>
          <a:off x="1428115" y="1477314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221</xdr:row>
      <xdr:rowOff>0</xdr:rowOff>
    </xdr:from>
    <xdr:to>
      <xdr:col>2</xdr:col>
      <xdr:colOff>274320</xdr:colOff>
      <xdr:row>221</xdr:row>
      <xdr:rowOff>508635</xdr:rowOff>
    </xdr:to>
    <xdr:sp>
      <xdr:nvSpPr>
        <xdr:cNvPr id="2426" name="Image1" descr="报表底图"/>
        <xdr:cNvSpPr>
          <a:spLocks noChangeAspect="1" noChangeArrowheads="1"/>
        </xdr:cNvSpPr>
      </xdr:nvSpPr>
      <xdr:spPr>
        <a:xfrm>
          <a:off x="1428115" y="1477314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221</xdr:row>
      <xdr:rowOff>0</xdr:rowOff>
    </xdr:from>
    <xdr:to>
      <xdr:col>2</xdr:col>
      <xdr:colOff>274320</xdr:colOff>
      <xdr:row>221</xdr:row>
      <xdr:rowOff>508635</xdr:rowOff>
    </xdr:to>
    <xdr:sp>
      <xdr:nvSpPr>
        <xdr:cNvPr id="2427" name="Image1" descr="报表底图"/>
        <xdr:cNvSpPr>
          <a:spLocks noChangeAspect="1" noChangeArrowheads="1"/>
        </xdr:cNvSpPr>
      </xdr:nvSpPr>
      <xdr:spPr>
        <a:xfrm>
          <a:off x="1428115" y="1477314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221</xdr:row>
      <xdr:rowOff>0</xdr:rowOff>
    </xdr:from>
    <xdr:to>
      <xdr:col>2</xdr:col>
      <xdr:colOff>274320</xdr:colOff>
      <xdr:row>221</xdr:row>
      <xdr:rowOff>478155</xdr:rowOff>
    </xdr:to>
    <xdr:sp>
      <xdr:nvSpPr>
        <xdr:cNvPr id="2428" name="Image1" descr="报表底图"/>
        <xdr:cNvSpPr>
          <a:spLocks noChangeAspect="1" noChangeArrowheads="1"/>
        </xdr:cNvSpPr>
      </xdr:nvSpPr>
      <xdr:spPr>
        <a:xfrm>
          <a:off x="1428115" y="1477314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221</xdr:row>
      <xdr:rowOff>0</xdr:rowOff>
    </xdr:from>
    <xdr:to>
      <xdr:col>2</xdr:col>
      <xdr:colOff>274320</xdr:colOff>
      <xdr:row>221</xdr:row>
      <xdr:rowOff>478155</xdr:rowOff>
    </xdr:to>
    <xdr:sp>
      <xdr:nvSpPr>
        <xdr:cNvPr id="2429" name="Image1" descr="报表底图"/>
        <xdr:cNvSpPr>
          <a:spLocks noChangeAspect="1" noChangeArrowheads="1"/>
        </xdr:cNvSpPr>
      </xdr:nvSpPr>
      <xdr:spPr>
        <a:xfrm>
          <a:off x="1428115" y="1477314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221</xdr:row>
      <xdr:rowOff>0</xdr:rowOff>
    </xdr:from>
    <xdr:to>
      <xdr:col>2</xdr:col>
      <xdr:colOff>274320</xdr:colOff>
      <xdr:row>221</xdr:row>
      <xdr:rowOff>478155</xdr:rowOff>
    </xdr:to>
    <xdr:sp>
      <xdr:nvSpPr>
        <xdr:cNvPr id="2430" name="Image1" descr="报表底图"/>
        <xdr:cNvSpPr>
          <a:spLocks noChangeAspect="1" noChangeArrowheads="1"/>
        </xdr:cNvSpPr>
      </xdr:nvSpPr>
      <xdr:spPr>
        <a:xfrm>
          <a:off x="1428115" y="1477314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221</xdr:row>
      <xdr:rowOff>0</xdr:rowOff>
    </xdr:from>
    <xdr:to>
      <xdr:col>2</xdr:col>
      <xdr:colOff>274320</xdr:colOff>
      <xdr:row>221</xdr:row>
      <xdr:rowOff>478155</xdr:rowOff>
    </xdr:to>
    <xdr:sp>
      <xdr:nvSpPr>
        <xdr:cNvPr id="2431" name="Image1" descr="报表底图"/>
        <xdr:cNvSpPr>
          <a:spLocks noChangeAspect="1" noChangeArrowheads="1"/>
        </xdr:cNvSpPr>
      </xdr:nvSpPr>
      <xdr:spPr>
        <a:xfrm>
          <a:off x="1428115" y="1477314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221</xdr:row>
      <xdr:rowOff>0</xdr:rowOff>
    </xdr:from>
    <xdr:to>
      <xdr:col>2</xdr:col>
      <xdr:colOff>274320</xdr:colOff>
      <xdr:row>221</xdr:row>
      <xdr:rowOff>478155</xdr:rowOff>
    </xdr:to>
    <xdr:sp>
      <xdr:nvSpPr>
        <xdr:cNvPr id="2432" name="Image1" descr="报表底图"/>
        <xdr:cNvSpPr>
          <a:spLocks noChangeAspect="1" noChangeArrowheads="1"/>
        </xdr:cNvSpPr>
      </xdr:nvSpPr>
      <xdr:spPr>
        <a:xfrm>
          <a:off x="1428115" y="1477314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221</xdr:row>
      <xdr:rowOff>0</xdr:rowOff>
    </xdr:from>
    <xdr:to>
      <xdr:col>2</xdr:col>
      <xdr:colOff>274320</xdr:colOff>
      <xdr:row>221</xdr:row>
      <xdr:rowOff>478155</xdr:rowOff>
    </xdr:to>
    <xdr:sp>
      <xdr:nvSpPr>
        <xdr:cNvPr id="2433" name="Image1" descr="报表底图"/>
        <xdr:cNvSpPr>
          <a:spLocks noChangeAspect="1" noChangeArrowheads="1"/>
        </xdr:cNvSpPr>
      </xdr:nvSpPr>
      <xdr:spPr>
        <a:xfrm>
          <a:off x="1428115" y="1477314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221</xdr:row>
      <xdr:rowOff>0</xdr:rowOff>
    </xdr:from>
    <xdr:to>
      <xdr:col>2</xdr:col>
      <xdr:colOff>274320</xdr:colOff>
      <xdr:row>221</xdr:row>
      <xdr:rowOff>508635</xdr:rowOff>
    </xdr:to>
    <xdr:sp>
      <xdr:nvSpPr>
        <xdr:cNvPr id="2434" name="Image1" descr="报表底图"/>
        <xdr:cNvSpPr>
          <a:spLocks noChangeAspect="1" noChangeArrowheads="1"/>
        </xdr:cNvSpPr>
      </xdr:nvSpPr>
      <xdr:spPr>
        <a:xfrm>
          <a:off x="1428115" y="1477314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221</xdr:row>
      <xdr:rowOff>0</xdr:rowOff>
    </xdr:from>
    <xdr:to>
      <xdr:col>2</xdr:col>
      <xdr:colOff>274320</xdr:colOff>
      <xdr:row>221</xdr:row>
      <xdr:rowOff>508635</xdr:rowOff>
    </xdr:to>
    <xdr:sp>
      <xdr:nvSpPr>
        <xdr:cNvPr id="2435" name="Image1" descr="报表底图"/>
        <xdr:cNvSpPr>
          <a:spLocks noChangeAspect="1" noChangeArrowheads="1"/>
        </xdr:cNvSpPr>
      </xdr:nvSpPr>
      <xdr:spPr>
        <a:xfrm>
          <a:off x="1428115" y="1477314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221</xdr:row>
      <xdr:rowOff>0</xdr:rowOff>
    </xdr:from>
    <xdr:to>
      <xdr:col>2</xdr:col>
      <xdr:colOff>274320</xdr:colOff>
      <xdr:row>221</xdr:row>
      <xdr:rowOff>508635</xdr:rowOff>
    </xdr:to>
    <xdr:sp>
      <xdr:nvSpPr>
        <xdr:cNvPr id="2436" name="Image1" descr="报表底图"/>
        <xdr:cNvSpPr>
          <a:spLocks noChangeAspect="1" noChangeArrowheads="1"/>
        </xdr:cNvSpPr>
      </xdr:nvSpPr>
      <xdr:spPr>
        <a:xfrm>
          <a:off x="1428115" y="1477314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221</xdr:row>
      <xdr:rowOff>0</xdr:rowOff>
    </xdr:from>
    <xdr:to>
      <xdr:col>2</xdr:col>
      <xdr:colOff>274320</xdr:colOff>
      <xdr:row>221</xdr:row>
      <xdr:rowOff>508635</xdr:rowOff>
    </xdr:to>
    <xdr:sp>
      <xdr:nvSpPr>
        <xdr:cNvPr id="2437" name="Image1" descr="报表底图"/>
        <xdr:cNvSpPr>
          <a:spLocks noChangeAspect="1" noChangeArrowheads="1"/>
        </xdr:cNvSpPr>
      </xdr:nvSpPr>
      <xdr:spPr>
        <a:xfrm>
          <a:off x="1428115" y="1477314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221</xdr:row>
      <xdr:rowOff>0</xdr:rowOff>
    </xdr:from>
    <xdr:to>
      <xdr:col>2</xdr:col>
      <xdr:colOff>274320</xdr:colOff>
      <xdr:row>221</xdr:row>
      <xdr:rowOff>508635</xdr:rowOff>
    </xdr:to>
    <xdr:sp>
      <xdr:nvSpPr>
        <xdr:cNvPr id="2438" name="Image1" descr="报表底图"/>
        <xdr:cNvSpPr>
          <a:spLocks noChangeAspect="1" noChangeArrowheads="1"/>
        </xdr:cNvSpPr>
      </xdr:nvSpPr>
      <xdr:spPr>
        <a:xfrm>
          <a:off x="1428115" y="1477314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221</xdr:row>
      <xdr:rowOff>0</xdr:rowOff>
    </xdr:from>
    <xdr:to>
      <xdr:col>2</xdr:col>
      <xdr:colOff>274320</xdr:colOff>
      <xdr:row>221</xdr:row>
      <xdr:rowOff>508635</xdr:rowOff>
    </xdr:to>
    <xdr:sp>
      <xdr:nvSpPr>
        <xdr:cNvPr id="2439" name="Image1" descr="报表底图"/>
        <xdr:cNvSpPr>
          <a:spLocks noChangeAspect="1" noChangeArrowheads="1"/>
        </xdr:cNvSpPr>
      </xdr:nvSpPr>
      <xdr:spPr>
        <a:xfrm>
          <a:off x="1428115" y="1477314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221</xdr:row>
      <xdr:rowOff>0</xdr:rowOff>
    </xdr:from>
    <xdr:to>
      <xdr:col>2</xdr:col>
      <xdr:colOff>274320</xdr:colOff>
      <xdr:row>221</xdr:row>
      <xdr:rowOff>508635</xdr:rowOff>
    </xdr:to>
    <xdr:sp>
      <xdr:nvSpPr>
        <xdr:cNvPr id="2440" name="Image1" descr="报表底图"/>
        <xdr:cNvSpPr>
          <a:spLocks noChangeAspect="1" noChangeArrowheads="1"/>
        </xdr:cNvSpPr>
      </xdr:nvSpPr>
      <xdr:spPr>
        <a:xfrm>
          <a:off x="1428115" y="1477314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221</xdr:row>
      <xdr:rowOff>0</xdr:rowOff>
    </xdr:from>
    <xdr:to>
      <xdr:col>2</xdr:col>
      <xdr:colOff>274320</xdr:colOff>
      <xdr:row>221</xdr:row>
      <xdr:rowOff>478155</xdr:rowOff>
    </xdr:to>
    <xdr:sp>
      <xdr:nvSpPr>
        <xdr:cNvPr id="2441" name="Image1" descr="报表底图"/>
        <xdr:cNvSpPr>
          <a:spLocks noChangeAspect="1" noChangeArrowheads="1"/>
        </xdr:cNvSpPr>
      </xdr:nvSpPr>
      <xdr:spPr>
        <a:xfrm>
          <a:off x="1428115" y="1477314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221</xdr:row>
      <xdr:rowOff>0</xdr:rowOff>
    </xdr:from>
    <xdr:to>
      <xdr:col>2</xdr:col>
      <xdr:colOff>274320</xdr:colOff>
      <xdr:row>221</xdr:row>
      <xdr:rowOff>478155</xdr:rowOff>
    </xdr:to>
    <xdr:sp>
      <xdr:nvSpPr>
        <xdr:cNvPr id="2442" name="Image1" descr="报表底图"/>
        <xdr:cNvSpPr>
          <a:spLocks noChangeAspect="1" noChangeArrowheads="1"/>
        </xdr:cNvSpPr>
      </xdr:nvSpPr>
      <xdr:spPr>
        <a:xfrm>
          <a:off x="1428115" y="1477314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221</xdr:row>
      <xdr:rowOff>0</xdr:rowOff>
    </xdr:from>
    <xdr:to>
      <xdr:col>2</xdr:col>
      <xdr:colOff>274320</xdr:colOff>
      <xdr:row>221</xdr:row>
      <xdr:rowOff>478155</xdr:rowOff>
    </xdr:to>
    <xdr:sp>
      <xdr:nvSpPr>
        <xdr:cNvPr id="2443" name="Image1" descr="报表底图"/>
        <xdr:cNvSpPr>
          <a:spLocks noChangeAspect="1" noChangeArrowheads="1"/>
        </xdr:cNvSpPr>
      </xdr:nvSpPr>
      <xdr:spPr>
        <a:xfrm>
          <a:off x="1428115" y="1477314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221</xdr:row>
      <xdr:rowOff>0</xdr:rowOff>
    </xdr:from>
    <xdr:to>
      <xdr:col>2</xdr:col>
      <xdr:colOff>274320</xdr:colOff>
      <xdr:row>221</xdr:row>
      <xdr:rowOff>478155</xdr:rowOff>
    </xdr:to>
    <xdr:sp>
      <xdr:nvSpPr>
        <xdr:cNvPr id="2444" name="Image1" descr="报表底图"/>
        <xdr:cNvSpPr>
          <a:spLocks noChangeAspect="1" noChangeArrowheads="1"/>
        </xdr:cNvSpPr>
      </xdr:nvSpPr>
      <xdr:spPr>
        <a:xfrm>
          <a:off x="1428115" y="1477314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221</xdr:row>
      <xdr:rowOff>0</xdr:rowOff>
    </xdr:from>
    <xdr:to>
      <xdr:col>2</xdr:col>
      <xdr:colOff>274320</xdr:colOff>
      <xdr:row>221</xdr:row>
      <xdr:rowOff>478155</xdr:rowOff>
    </xdr:to>
    <xdr:sp>
      <xdr:nvSpPr>
        <xdr:cNvPr id="2445" name="Image1" descr="报表底图"/>
        <xdr:cNvSpPr>
          <a:spLocks noChangeAspect="1" noChangeArrowheads="1"/>
        </xdr:cNvSpPr>
      </xdr:nvSpPr>
      <xdr:spPr>
        <a:xfrm>
          <a:off x="1428115" y="1477314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478155</xdr:rowOff>
    </xdr:to>
    <xdr:sp>
      <xdr:nvSpPr>
        <xdr:cNvPr id="2446" name="AutoShape 27" descr="报表底图"/>
        <xdr:cNvSpPr>
          <a:spLocks noChangeAspect="1" noChangeArrowheads="1"/>
        </xdr:cNvSpPr>
      </xdr:nvSpPr>
      <xdr:spPr>
        <a:xfrm>
          <a:off x="1428115" y="1466646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508635</xdr:rowOff>
    </xdr:to>
    <xdr:sp>
      <xdr:nvSpPr>
        <xdr:cNvPr id="2447" name="AutoShape 28" descr="报表底图"/>
        <xdr:cNvSpPr>
          <a:spLocks noChangeAspect="1" noChangeArrowheads="1"/>
        </xdr:cNvSpPr>
      </xdr:nvSpPr>
      <xdr:spPr>
        <a:xfrm>
          <a:off x="1428115" y="1466646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508635</xdr:rowOff>
    </xdr:to>
    <xdr:sp>
      <xdr:nvSpPr>
        <xdr:cNvPr id="2448" name="AutoShape 29" descr="报表底图"/>
        <xdr:cNvSpPr>
          <a:spLocks noChangeAspect="1" noChangeArrowheads="1"/>
        </xdr:cNvSpPr>
      </xdr:nvSpPr>
      <xdr:spPr>
        <a:xfrm>
          <a:off x="1428115" y="1466646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508635</xdr:rowOff>
    </xdr:to>
    <xdr:sp>
      <xdr:nvSpPr>
        <xdr:cNvPr id="2449" name="AutoShape 30" descr="报表底图"/>
        <xdr:cNvSpPr>
          <a:spLocks noChangeAspect="1" noChangeArrowheads="1"/>
        </xdr:cNvSpPr>
      </xdr:nvSpPr>
      <xdr:spPr>
        <a:xfrm>
          <a:off x="1428115" y="1466646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508635</xdr:rowOff>
    </xdr:to>
    <xdr:sp>
      <xdr:nvSpPr>
        <xdr:cNvPr id="2450" name="AutoShape 31" descr="报表底图"/>
        <xdr:cNvSpPr>
          <a:spLocks noChangeAspect="1" noChangeArrowheads="1"/>
        </xdr:cNvSpPr>
      </xdr:nvSpPr>
      <xdr:spPr>
        <a:xfrm>
          <a:off x="1428115" y="1466646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508635</xdr:rowOff>
    </xdr:to>
    <xdr:sp>
      <xdr:nvSpPr>
        <xdr:cNvPr id="2451" name="AutoShape 32" descr="报表底图"/>
        <xdr:cNvSpPr>
          <a:spLocks noChangeAspect="1" noChangeArrowheads="1"/>
        </xdr:cNvSpPr>
      </xdr:nvSpPr>
      <xdr:spPr>
        <a:xfrm>
          <a:off x="1428115" y="1466646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508635</xdr:rowOff>
    </xdr:to>
    <xdr:sp>
      <xdr:nvSpPr>
        <xdr:cNvPr id="2452" name="AutoShape 33" descr="报表底图"/>
        <xdr:cNvSpPr>
          <a:spLocks noChangeAspect="1" noChangeArrowheads="1"/>
        </xdr:cNvSpPr>
      </xdr:nvSpPr>
      <xdr:spPr>
        <a:xfrm>
          <a:off x="1428115" y="1466646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508635</xdr:rowOff>
    </xdr:to>
    <xdr:sp>
      <xdr:nvSpPr>
        <xdr:cNvPr id="2453" name="AutoShape 34" descr="报表底图"/>
        <xdr:cNvSpPr>
          <a:spLocks noChangeAspect="1" noChangeArrowheads="1"/>
        </xdr:cNvSpPr>
      </xdr:nvSpPr>
      <xdr:spPr>
        <a:xfrm>
          <a:off x="1428115" y="1466646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478155</xdr:rowOff>
    </xdr:to>
    <xdr:sp>
      <xdr:nvSpPr>
        <xdr:cNvPr id="2454" name="AutoShape 35" descr="报表底图"/>
        <xdr:cNvSpPr>
          <a:spLocks noChangeAspect="1" noChangeArrowheads="1"/>
        </xdr:cNvSpPr>
      </xdr:nvSpPr>
      <xdr:spPr>
        <a:xfrm>
          <a:off x="1428115" y="1466646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478155</xdr:rowOff>
    </xdr:to>
    <xdr:sp>
      <xdr:nvSpPr>
        <xdr:cNvPr id="2455" name="AutoShape 36" descr="报表底图"/>
        <xdr:cNvSpPr>
          <a:spLocks noChangeAspect="1" noChangeArrowheads="1"/>
        </xdr:cNvSpPr>
      </xdr:nvSpPr>
      <xdr:spPr>
        <a:xfrm>
          <a:off x="1428115" y="1466646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478155</xdr:rowOff>
    </xdr:to>
    <xdr:sp>
      <xdr:nvSpPr>
        <xdr:cNvPr id="2456" name="AutoShape 37" descr="报表底图"/>
        <xdr:cNvSpPr>
          <a:spLocks noChangeAspect="1" noChangeArrowheads="1"/>
        </xdr:cNvSpPr>
      </xdr:nvSpPr>
      <xdr:spPr>
        <a:xfrm>
          <a:off x="1428115" y="1466646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478155</xdr:rowOff>
    </xdr:to>
    <xdr:sp>
      <xdr:nvSpPr>
        <xdr:cNvPr id="2457" name="AutoShape 38" descr="报表底图"/>
        <xdr:cNvSpPr>
          <a:spLocks noChangeAspect="1" noChangeArrowheads="1"/>
        </xdr:cNvSpPr>
      </xdr:nvSpPr>
      <xdr:spPr>
        <a:xfrm>
          <a:off x="1428115" y="1466646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478155</xdr:rowOff>
    </xdr:to>
    <xdr:sp>
      <xdr:nvSpPr>
        <xdr:cNvPr id="2458" name="AutoShape 39" descr="报表底图"/>
        <xdr:cNvSpPr>
          <a:spLocks noChangeAspect="1" noChangeArrowheads="1"/>
        </xdr:cNvSpPr>
      </xdr:nvSpPr>
      <xdr:spPr>
        <a:xfrm>
          <a:off x="1428115" y="1466646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478155</xdr:rowOff>
    </xdr:to>
    <xdr:sp>
      <xdr:nvSpPr>
        <xdr:cNvPr id="2459" name="AutoShape 40" descr="报表底图"/>
        <xdr:cNvSpPr>
          <a:spLocks noChangeAspect="1" noChangeArrowheads="1"/>
        </xdr:cNvSpPr>
      </xdr:nvSpPr>
      <xdr:spPr>
        <a:xfrm>
          <a:off x="1428115" y="1466646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508635</xdr:rowOff>
    </xdr:to>
    <xdr:sp>
      <xdr:nvSpPr>
        <xdr:cNvPr id="2460" name="AutoShape 41" descr="报表底图"/>
        <xdr:cNvSpPr>
          <a:spLocks noChangeAspect="1" noChangeArrowheads="1"/>
        </xdr:cNvSpPr>
      </xdr:nvSpPr>
      <xdr:spPr>
        <a:xfrm>
          <a:off x="1428115" y="1466646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508635</xdr:rowOff>
    </xdr:to>
    <xdr:sp>
      <xdr:nvSpPr>
        <xdr:cNvPr id="2461" name="AutoShape 42" descr="报表底图"/>
        <xdr:cNvSpPr>
          <a:spLocks noChangeAspect="1" noChangeArrowheads="1"/>
        </xdr:cNvSpPr>
      </xdr:nvSpPr>
      <xdr:spPr>
        <a:xfrm>
          <a:off x="1428115" y="1466646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508635</xdr:rowOff>
    </xdr:to>
    <xdr:sp>
      <xdr:nvSpPr>
        <xdr:cNvPr id="2462" name="AutoShape 43" descr="报表底图"/>
        <xdr:cNvSpPr>
          <a:spLocks noChangeAspect="1" noChangeArrowheads="1"/>
        </xdr:cNvSpPr>
      </xdr:nvSpPr>
      <xdr:spPr>
        <a:xfrm>
          <a:off x="1428115" y="1466646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508635</xdr:rowOff>
    </xdr:to>
    <xdr:sp>
      <xdr:nvSpPr>
        <xdr:cNvPr id="2463" name="AutoShape 44" descr="报表底图"/>
        <xdr:cNvSpPr>
          <a:spLocks noChangeAspect="1" noChangeArrowheads="1"/>
        </xdr:cNvSpPr>
      </xdr:nvSpPr>
      <xdr:spPr>
        <a:xfrm>
          <a:off x="1428115" y="1466646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508635</xdr:rowOff>
    </xdr:to>
    <xdr:sp>
      <xdr:nvSpPr>
        <xdr:cNvPr id="2464" name="AutoShape 45" descr="报表底图"/>
        <xdr:cNvSpPr>
          <a:spLocks noChangeAspect="1" noChangeArrowheads="1"/>
        </xdr:cNvSpPr>
      </xdr:nvSpPr>
      <xdr:spPr>
        <a:xfrm>
          <a:off x="1428115" y="1466646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508635</xdr:rowOff>
    </xdr:to>
    <xdr:sp>
      <xdr:nvSpPr>
        <xdr:cNvPr id="2465" name="AutoShape 46" descr="报表底图"/>
        <xdr:cNvSpPr>
          <a:spLocks noChangeAspect="1" noChangeArrowheads="1"/>
        </xdr:cNvSpPr>
      </xdr:nvSpPr>
      <xdr:spPr>
        <a:xfrm>
          <a:off x="1428115" y="1466646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508635</xdr:rowOff>
    </xdr:to>
    <xdr:sp>
      <xdr:nvSpPr>
        <xdr:cNvPr id="2466" name="AutoShape 47" descr="报表底图"/>
        <xdr:cNvSpPr>
          <a:spLocks noChangeAspect="1" noChangeArrowheads="1"/>
        </xdr:cNvSpPr>
      </xdr:nvSpPr>
      <xdr:spPr>
        <a:xfrm>
          <a:off x="1428115" y="1466646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478155</xdr:rowOff>
    </xdr:to>
    <xdr:sp>
      <xdr:nvSpPr>
        <xdr:cNvPr id="2467" name="AutoShape 48" descr="报表底图"/>
        <xdr:cNvSpPr>
          <a:spLocks noChangeAspect="1" noChangeArrowheads="1"/>
        </xdr:cNvSpPr>
      </xdr:nvSpPr>
      <xdr:spPr>
        <a:xfrm>
          <a:off x="1428115" y="1466646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478155</xdr:rowOff>
    </xdr:to>
    <xdr:sp>
      <xdr:nvSpPr>
        <xdr:cNvPr id="2468" name="AutoShape 49" descr="报表底图"/>
        <xdr:cNvSpPr>
          <a:spLocks noChangeAspect="1" noChangeArrowheads="1"/>
        </xdr:cNvSpPr>
      </xdr:nvSpPr>
      <xdr:spPr>
        <a:xfrm>
          <a:off x="1428115" y="1466646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478155</xdr:rowOff>
    </xdr:to>
    <xdr:sp>
      <xdr:nvSpPr>
        <xdr:cNvPr id="2469" name="AutoShape 50" descr="报表底图"/>
        <xdr:cNvSpPr>
          <a:spLocks noChangeAspect="1" noChangeArrowheads="1"/>
        </xdr:cNvSpPr>
      </xdr:nvSpPr>
      <xdr:spPr>
        <a:xfrm>
          <a:off x="1428115" y="1466646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478155</xdr:rowOff>
    </xdr:to>
    <xdr:sp>
      <xdr:nvSpPr>
        <xdr:cNvPr id="2470" name="AutoShape 51" descr="报表底图"/>
        <xdr:cNvSpPr>
          <a:spLocks noChangeAspect="1" noChangeArrowheads="1"/>
        </xdr:cNvSpPr>
      </xdr:nvSpPr>
      <xdr:spPr>
        <a:xfrm>
          <a:off x="1428115" y="1466646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478155</xdr:rowOff>
    </xdr:to>
    <xdr:sp>
      <xdr:nvSpPr>
        <xdr:cNvPr id="2471" name="AutoShape 52" descr="报表底图"/>
        <xdr:cNvSpPr>
          <a:spLocks noChangeAspect="1" noChangeArrowheads="1"/>
        </xdr:cNvSpPr>
      </xdr:nvSpPr>
      <xdr:spPr>
        <a:xfrm>
          <a:off x="1428115" y="1466646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478155</xdr:rowOff>
    </xdr:to>
    <xdr:sp>
      <xdr:nvSpPr>
        <xdr:cNvPr id="2472" name="Image1" descr="报表底图"/>
        <xdr:cNvSpPr>
          <a:spLocks noChangeAspect="1" noChangeArrowheads="1"/>
        </xdr:cNvSpPr>
      </xdr:nvSpPr>
      <xdr:spPr>
        <a:xfrm>
          <a:off x="1428115" y="1466646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508635</xdr:rowOff>
    </xdr:to>
    <xdr:sp>
      <xdr:nvSpPr>
        <xdr:cNvPr id="2473" name="Image1" descr="报表底图"/>
        <xdr:cNvSpPr>
          <a:spLocks noChangeAspect="1" noChangeArrowheads="1"/>
        </xdr:cNvSpPr>
      </xdr:nvSpPr>
      <xdr:spPr>
        <a:xfrm>
          <a:off x="1428115" y="1466646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508635</xdr:rowOff>
    </xdr:to>
    <xdr:sp>
      <xdr:nvSpPr>
        <xdr:cNvPr id="2474" name="Image1" descr="报表底图"/>
        <xdr:cNvSpPr>
          <a:spLocks noChangeAspect="1" noChangeArrowheads="1"/>
        </xdr:cNvSpPr>
      </xdr:nvSpPr>
      <xdr:spPr>
        <a:xfrm>
          <a:off x="1428115" y="1466646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508635</xdr:rowOff>
    </xdr:to>
    <xdr:sp>
      <xdr:nvSpPr>
        <xdr:cNvPr id="2475" name="Image1" descr="报表底图"/>
        <xdr:cNvSpPr>
          <a:spLocks noChangeAspect="1" noChangeArrowheads="1"/>
        </xdr:cNvSpPr>
      </xdr:nvSpPr>
      <xdr:spPr>
        <a:xfrm>
          <a:off x="1428115" y="1466646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508635</xdr:rowOff>
    </xdr:to>
    <xdr:sp>
      <xdr:nvSpPr>
        <xdr:cNvPr id="2476" name="Image1" descr="报表底图"/>
        <xdr:cNvSpPr>
          <a:spLocks noChangeAspect="1" noChangeArrowheads="1"/>
        </xdr:cNvSpPr>
      </xdr:nvSpPr>
      <xdr:spPr>
        <a:xfrm>
          <a:off x="1428115" y="1466646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508635</xdr:rowOff>
    </xdr:to>
    <xdr:sp>
      <xdr:nvSpPr>
        <xdr:cNvPr id="2477" name="Image1" descr="报表底图"/>
        <xdr:cNvSpPr>
          <a:spLocks noChangeAspect="1" noChangeArrowheads="1"/>
        </xdr:cNvSpPr>
      </xdr:nvSpPr>
      <xdr:spPr>
        <a:xfrm>
          <a:off x="1428115" y="1466646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508635</xdr:rowOff>
    </xdr:to>
    <xdr:sp>
      <xdr:nvSpPr>
        <xdr:cNvPr id="2478" name="Image1" descr="报表底图"/>
        <xdr:cNvSpPr>
          <a:spLocks noChangeAspect="1" noChangeArrowheads="1"/>
        </xdr:cNvSpPr>
      </xdr:nvSpPr>
      <xdr:spPr>
        <a:xfrm>
          <a:off x="1428115" y="1466646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508635</xdr:rowOff>
    </xdr:to>
    <xdr:sp>
      <xdr:nvSpPr>
        <xdr:cNvPr id="2479" name="Image1" descr="报表底图"/>
        <xdr:cNvSpPr>
          <a:spLocks noChangeAspect="1" noChangeArrowheads="1"/>
        </xdr:cNvSpPr>
      </xdr:nvSpPr>
      <xdr:spPr>
        <a:xfrm>
          <a:off x="1428115" y="1466646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478155</xdr:rowOff>
    </xdr:to>
    <xdr:sp>
      <xdr:nvSpPr>
        <xdr:cNvPr id="2480" name="Image1" descr="报表底图"/>
        <xdr:cNvSpPr>
          <a:spLocks noChangeAspect="1" noChangeArrowheads="1"/>
        </xdr:cNvSpPr>
      </xdr:nvSpPr>
      <xdr:spPr>
        <a:xfrm>
          <a:off x="1428115" y="1466646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478155</xdr:rowOff>
    </xdr:to>
    <xdr:sp>
      <xdr:nvSpPr>
        <xdr:cNvPr id="2481" name="Image1" descr="报表底图"/>
        <xdr:cNvSpPr>
          <a:spLocks noChangeAspect="1" noChangeArrowheads="1"/>
        </xdr:cNvSpPr>
      </xdr:nvSpPr>
      <xdr:spPr>
        <a:xfrm>
          <a:off x="1428115" y="1466646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478155</xdr:rowOff>
    </xdr:to>
    <xdr:sp>
      <xdr:nvSpPr>
        <xdr:cNvPr id="2482" name="Image1" descr="报表底图"/>
        <xdr:cNvSpPr>
          <a:spLocks noChangeAspect="1" noChangeArrowheads="1"/>
        </xdr:cNvSpPr>
      </xdr:nvSpPr>
      <xdr:spPr>
        <a:xfrm>
          <a:off x="1428115" y="1466646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478155</xdr:rowOff>
    </xdr:to>
    <xdr:sp>
      <xdr:nvSpPr>
        <xdr:cNvPr id="2483" name="Image1" descr="报表底图"/>
        <xdr:cNvSpPr>
          <a:spLocks noChangeAspect="1" noChangeArrowheads="1"/>
        </xdr:cNvSpPr>
      </xdr:nvSpPr>
      <xdr:spPr>
        <a:xfrm>
          <a:off x="1428115" y="1466646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478155</xdr:rowOff>
    </xdr:to>
    <xdr:sp>
      <xdr:nvSpPr>
        <xdr:cNvPr id="2484" name="Image1" descr="报表底图"/>
        <xdr:cNvSpPr>
          <a:spLocks noChangeAspect="1" noChangeArrowheads="1"/>
        </xdr:cNvSpPr>
      </xdr:nvSpPr>
      <xdr:spPr>
        <a:xfrm>
          <a:off x="1428115" y="1466646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478155</xdr:rowOff>
    </xdr:to>
    <xdr:sp>
      <xdr:nvSpPr>
        <xdr:cNvPr id="2485" name="Image1" descr="报表底图"/>
        <xdr:cNvSpPr>
          <a:spLocks noChangeAspect="1" noChangeArrowheads="1"/>
        </xdr:cNvSpPr>
      </xdr:nvSpPr>
      <xdr:spPr>
        <a:xfrm>
          <a:off x="1428115" y="1466646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508635</xdr:rowOff>
    </xdr:to>
    <xdr:sp>
      <xdr:nvSpPr>
        <xdr:cNvPr id="2486" name="Image1" descr="报表底图"/>
        <xdr:cNvSpPr>
          <a:spLocks noChangeAspect="1" noChangeArrowheads="1"/>
        </xdr:cNvSpPr>
      </xdr:nvSpPr>
      <xdr:spPr>
        <a:xfrm>
          <a:off x="1428115" y="1466646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508635</xdr:rowOff>
    </xdr:to>
    <xdr:sp>
      <xdr:nvSpPr>
        <xdr:cNvPr id="2487" name="Image1" descr="报表底图"/>
        <xdr:cNvSpPr>
          <a:spLocks noChangeAspect="1" noChangeArrowheads="1"/>
        </xdr:cNvSpPr>
      </xdr:nvSpPr>
      <xdr:spPr>
        <a:xfrm>
          <a:off x="1428115" y="1466646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508635</xdr:rowOff>
    </xdr:to>
    <xdr:sp>
      <xdr:nvSpPr>
        <xdr:cNvPr id="2488" name="Image1" descr="报表底图"/>
        <xdr:cNvSpPr>
          <a:spLocks noChangeAspect="1" noChangeArrowheads="1"/>
        </xdr:cNvSpPr>
      </xdr:nvSpPr>
      <xdr:spPr>
        <a:xfrm>
          <a:off x="1428115" y="1466646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508635</xdr:rowOff>
    </xdr:to>
    <xdr:sp>
      <xdr:nvSpPr>
        <xdr:cNvPr id="2489" name="Image1" descr="报表底图"/>
        <xdr:cNvSpPr>
          <a:spLocks noChangeAspect="1" noChangeArrowheads="1"/>
        </xdr:cNvSpPr>
      </xdr:nvSpPr>
      <xdr:spPr>
        <a:xfrm>
          <a:off x="1428115" y="1466646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508635</xdr:rowOff>
    </xdr:to>
    <xdr:sp>
      <xdr:nvSpPr>
        <xdr:cNvPr id="2490" name="Image1" descr="报表底图"/>
        <xdr:cNvSpPr>
          <a:spLocks noChangeAspect="1" noChangeArrowheads="1"/>
        </xdr:cNvSpPr>
      </xdr:nvSpPr>
      <xdr:spPr>
        <a:xfrm>
          <a:off x="1428115" y="1466646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508635</xdr:rowOff>
    </xdr:to>
    <xdr:sp>
      <xdr:nvSpPr>
        <xdr:cNvPr id="2491" name="Image1" descr="报表底图"/>
        <xdr:cNvSpPr>
          <a:spLocks noChangeAspect="1" noChangeArrowheads="1"/>
        </xdr:cNvSpPr>
      </xdr:nvSpPr>
      <xdr:spPr>
        <a:xfrm>
          <a:off x="1428115" y="1466646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508635</xdr:rowOff>
    </xdr:to>
    <xdr:sp>
      <xdr:nvSpPr>
        <xdr:cNvPr id="2492" name="Image1" descr="报表底图"/>
        <xdr:cNvSpPr>
          <a:spLocks noChangeAspect="1" noChangeArrowheads="1"/>
        </xdr:cNvSpPr>
      </xdr:nvSpPr>
      <xdr:spPr>
        <a:xfrm>
          <a:off x="1428115" y="1466646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478155</xdr:rowOff>
    </xdr:to>
    <xdr:sp>
      <xdr:nvSpPr>
        <xdr:cNvPr id="2493" name="Image1" descr="报表底图"/>
        <xdr:cNvSpPr>
          <a:spLocks noChangeAspect="1" noChangeArrowheads="1"/>
        </xdr:cNvSpPr>
      </xdr:nvSpPr>
      <xdr:spPr>
        <a:xfrm>
          <a:off x="1428115" y="1466646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478155</xdr:rowOff>
    </xdr:to>
    <xdr:sp>
      <xdr:nvSpPr>
        <xdr:cNvPr id="2494" name="Image1" descr="报表底图"/>
        <xdr:cNvSpPr>
          <a:spLocks noChangeAspect="1" noChangeArrowheads="1"/>
        </xdr:cNvSpPr>
      </xdr:nvSpPr>
      <xdr:spPr>
        <a:xfrm>
          <a:off x="1428115" y="1466646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478155</xdr:rowOff>
    </xdr:to>
    <xdr:sp>
      <xdr:nvSpPr>
        <xdr:cNvPr id="2495" name="Image1" descr="报表底图"/>
        <xdr:cNvSpPr>
          <a:spLocks noChangeAspect="1" noChangeArrowheads="1"/>
        </xdr:cNvSpPr>
      </xdr:nvSpPr>
      <xdr:spPr>
        <a:xfrm>
          <a:off x="1428115" y="1466646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478155</xdr:rowOff>
    </xdr:to>
    <xdr:sp>
      <xdr:nvSpPr>
        <xdr:cNvPr id="2496" name="Image1" descr="报表底图"/>
        <xdr:cNvSpPr>
          <a:spLocks noChangeAspect="1" noChangeArrowheads="1"/>
        </xdr:cNvSpPr>
      </xdr:nvSpPr>
      <xdr:spPr>
        <a:xfrm>
          <a:off x="1428115" y="1466646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220</xdr:row>
      <xdr:rowOff>0</xdr:rowOff>
    </xdr:from>
    <xdr:to>
      <xdr:col>2</xdr:col>
      <xdr:colOff>274320</xdr:colOff>
      <xdr:row>220</xdr:row>
      <xdr:rowOff>478155</xdr:rowOff>
    </xdr:to>
    <xdr:sp>
      <xdr:nvSpPr>
        <xdr:cNvPr id="2497" name="Image1" descr="报表底图"/>
        <xdr:cNvSpPr>
          <a:spLocks noChangeAspect="1" noChangeArrowheads="1"/>
        </xdr:cNvSpPr>
      </xdr:nvSpPr>
      <xdr:spPr>
        <a:xfrm>
          <a:off x="1428115" y="1466646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222</xdr:row>
      <xdr:rowOff>0</xdr:rowOff>
    </xdr:from>
    <xdr:to>
      <xdr:col>2</xdr:col>
      <xdr:colOff>274320</xdr:colOff>
      <xdr:row>222</xdr:row>
      <xdr:rowOff>478155</xdr:rowOff>
    </xdr:to>
    <xdr:sp>
      <xdr:nvSpPr>
        <xdr:cNvPr id="2498" name="AutoShape 27" descr="报表底图"/>
        <xdr:cNvSpPr>
          <a:spLocks noChangeAspect="1" noChangeArrowheads="1"/>
        </xdr:cNvSpPr>
      </xdr:nvSpPr>
      <xdr:spPr>
        <a:xfrm>
          <a:off x="1428115" y="1486077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222</xdr:row>
      <xdr:rowOff>0</xdr:rowOff>
    </xdr:from>
    <xdr:to>
      <xdr:col>2</xdr:col>
      <xdr:colOff>274320</xdr:colOff>
      <xdr:row>222</xdr:row>
      <xdr:rowOff>508635</xdr:rowOff>
    </xdr:to>
    <xdr:sp>
      <xdr:nvSpPr>
        <xdr:cNvPr id="2499" name="AutoShape 28" descr="报表底图"/>
        <xdr:cNvSpPr>
          <a:spLocks noChangeAspect="1" noChangeArrowheads="1"/>
        </xdr:cNvSpPr>
      </xdr:nvSpPr>
      <xdr:spPr>
        <a:xfrm>
          <a:off x="1428115" y="1486077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222</xdr:row>
      <xdr:rowOff>0</xdr:rowOff>
    </xdr:from>
    <xdr:to>
      <xdr:col>2</xdr:col>
      <xdr:colOff>274320</xdr:colOff>
      <xdr:row>222</xdr:row>
      <xdr:rowOff>508635</xdr:rowOff>
    </xdr:to>
    <xdr:sp>
      <xdr:nvSpPr>
        <xdr:cNvPr id="2500" name="AutoShape 29" descr="报表底图"/>
        <xdr:cNvSpPr>
          <a:spLocks noChangeAspect="1" noChangeArrowheads="1"/>
        </xdr:cNvSpPr>
      </xdr:nvSpPr>
      <xdr:spPr>
        <a:xfrm>
          <a:off x="1428115" y="1486077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222</xdr:row>
      <xdr:rowOff>0</xdr:rowOff>
    </xdr:from>
    <xdr:to>
      <xdr:col>2</xdr:col>
      <xdr:colOff>274320</xdr:colOff>
      <xdr:row>222</xdr:row>
      <xdr:rowOff>508635</xdr:rowOff>
    </xdr:to>
    <xdr:sp>
      <xdr:nvSpPr>
        <xdr:cNvPr id="2501" name="AutoShape 30" descr="报表底图"/>
        <xdr:cNvSpPr>
          <a:spLocks noChangeAspect="1" noChangeArrowheads="1"/>
        </xdr:cNvSpPr>
      </xdr:nvSpPr>
      <xdr:spPr>
        <a:xfrm>
          <a:off x="1428115" y="1486077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222</xdr:row>
      <xdr:rowOff>0</xdr:rowOff>
    </xdr:from>
    <xdr:to>
      <xdr:col>2</xdr:col>
      <xdr:colOff>274320</xdr:colOff>
      <xdr:row>222</xdr:row>
      <xdr:rowOff>508635</xdr:rowOff>
    </xdr:to>
    <xdr:sp>
      <xdr:nvSpPr>
        <xdr:cNvPr id="2502" name="AutoShape 31" descr="报表底图"/>
        <xdr:cNvSpPr>
          <a:spLocks noChangeAspect="1" noChangeArrowheads="1"/>
        </xdr:cNvSpPr>
      </xdr:nvSpPr>
      <xdr:spPr>
        <a:xfrm>
          <a:off x="1428115" y="1486077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222</xdr:row>
      <xdr:rowOff>0</xdr:rowOff>
    </xdr:from>
    <xdr:to>
      <xdr:col>2</xdr:col>
      <xdr:colOff>274320</xdr:colOff>
      <xdr:row>222</xdr:row>
      <xdr:rowOff>508635</xdr:rowOff>
    </xdr:to>
    <xdr:sp>
      <xdr:nvSpPr>
        <xdr:cNvPr id="2503" name="AutoShape 32" descr="报表底图"/>
        <xdr:cNvSpPr>
          <a:spLocks noChangeAspect="1" noChangeArrowheads="1"/>
        </xdr:cNvSpPr>
      </xdr:nvSpPr>
      <xdr:spPr>
        <a:xfrm>
          <a:off x="1428115" y="1486077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222</xdr:row>
      <xdr:rowOff>0</xdr:rowOff>
    </xdr:from>
    <xdr:to>
      <xdr:col>2</xdr:col>
      <xdr:colOff>274320</xdr:colOff>
      <xdr:row>222</xdr:row>
      <xdr:rowOff>508635</xdr:rowOff>
    </xdr:to>
    <xdr:sp>
      <xdr:nvSpPr>
        <xdr:cNvPr id="2504" name="AutoShape 33" descr="报表底图"/>
        <xdr:cNvSpPr>
          <a:spLocks noChangeAspect="1" noChangeArrowheads="1"/>
        </xdr:cNvSpPr>
      </xdr:nvSpPr>
      <xdr:spPr>
        <a:xfrm>
          <a:off x="1428115" y="1486077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222</xdr:row>
      <xdr:rowOff>0</xdr:rowOff>
    </xdr:from>
    <xdr:to>
      <xdr:col>2</xdr:col>
      <xdr:colOff>274320</xdr:colOff>
      <xdr:row>222</xdr:row>
      <xdr:rowOff>508635</xdr:rowOff>
    </xdr:to>
    <xdr:sp>
      <xdr:nvSpPr>
        <xdr:cNvPr id="2505" name="AutoShape 34" descr="报表底图"/>
        <xdr:cNvSpPr>
          <a:spLocks noChangeAspect="1" noChangeArrowheads="1"/>
        </xdr:cNvSpPr>
      </xdr:nvSpPr>
      <xdr:spPr>
        <a:xfrm>
          <a:off x="1428115" y="1486077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222</xdr:row>
      <xdr:rowOff>0</xdr:rowOff>
    </xdr:from>
    <xdr:to>
      <xdr:col>2</xdr:col>
      <xdr:colOff>274320</xdr:colOff>
      <xdr:row>222</xdr:row>
      <xdr:rowOff>478155</xdr:rowOff>
    </xdr:to>
    <xdr:sp>
      <xdr:nvSpPr>
        <xdr:cNvPr id="2506" name="AutoShape 35" descr="报表底图"/>
        <xdr:cNvSpPr>
          <a:spLocks noChangeAspect="1" noChangeArrowheads="1"/>
        </xdr:cNvSpPr>
      </xdr:nvSpPr>
      <xdr:spPr>
        <a:xfrm>
          <a:off x="1428115" y="1486077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222</xdr:row>
      <xdr:rowOff>0</xdr:rowOff>
    </xdr:from>
    <xdr:to>
      <xdr:col>2</xdr:col>
      <xdr:colOff>274320</xdr:colOff>
      <xdr:row>222</xdr:row>
      <xdr:rowOff>478155</xdr:rowOff>
    </xdr:to>
    <xdr:sp>
      <xdr:nvSpPr>
        <xdr:cNvPr id="2507" name="AutoShape 36" descr="报表底图"/>
        <xdr:cNvSpPr>
          <a:spLocks noChangeAspect="1" noChangeArrowheads="1"/>
        </xdr:cNvSpPr>
      </xdr:nvSpPr>
      <xdr:spPr>
        <a:xfrm>
          <a:off x="1428115" y="1486077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222</xdr:row>
      <xdr:rowOff>0</xdr:rowOff>
    </xdr:from>
    <xdr:to>
      <xdr:col>2</xdr:col>
      <xdr:colOff>274320</xdr:colOff>
      <xdr:row>222</xdr:row>
      <xdr:rowOff>478155</xdr:rowOff>
    </xdr:to>
    <xdr:sp>
      <xdr:nvSpPr>
        <xdr:cNvPr id="2508" name="AutoShape 37" descr="报表底图"/>
        <xdr:cNvSpPr>
          <a:spLocks noChangeAspect="1" noChangeArrowheads="1"/>
        </xdr:cNvSpPr>
      </xdr:nvSpPr>
      <xdr:spPr>
        <a:xfrm>
          <a:off x="1428115" y="1486077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222</xdr:row>
      <xdr:rowOff>0</xdr:rowOff>
    </xdr:from>
    <xdr:to>
      <xdr:col>2</xdr:col>
      <xdr:colOff>274320</xdr:colOff>
      <xdr:row>222</xdr:row>
      <xdr:rowOff>478155</xdr:rowOff>
    </xdr:to>
    <xdr:sp>
      <xdr:nvSpPr>
        <xdr:cNvPr id="2509" name="AutoShape 38" descr="报表底图"/>
        <xdr:cNvSpPr>
          <a:spLocks noChangeAspect="1" noChangeArrowheads="1"/>
        </xdr:cNvSpPr>
      </xdr:nvSpPr>
      <xdr:spPr>
        <a:xfrm>
          <a:off x="1428115" y="1486077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222</xdr:row>
      <xdr:rowOff>0</xdr:rowOff>
    </xdr:from>
    <xdr:to>
      <xdr:col>2</xdr:col>
      <xdr:colOff>274320</xdr:colOff>
      <xdr:row>222</xdr:row>
      <xdr:rowOff>478155</xdr:rowOff>
    </xdr:to>
    <xdr:sp>
      <xdr:nvSpPr>
        <xdr:cNvPr id="2510" name="AutoShape 39" descr="报表底图"/>
        <xdr:cNvSpPr>
          <a:spLocks noChangeAspect="1" noChangeArrowheads="1"/>
        </xdr:cNvSpPr>
      </xdr:nvSpPr>
      <xdr:spPr>
        <a:xfrm>
          <a:off x="1428115" y="1486077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222</xdr:row>
      <xdr:rowOff>0</xdr:rowOff>
    </xdr:from>
    <xdr:to>
      <xdr:col>2</xdr:col>
      <xdr:colOff>274320</xdr:colOff>
      <xdr:row>222</xdr:row>
      <xdr:rowOff>478155</xdr:rowOff>
    </xdr:to>
    <xdr:sp>
      <xdr:nvSpPr>
        <xdr:cNvPr id="2511" name="AutoShape 40" descr="报表底图"/>
        <xdr:cNvSpPr>
          <a:spLocks noChangeAspect="1" noChangeArrowheads="1"/>
        </xdr:cNvSpPr>
      </xdr:nvSpPr>
      <xdr:spPr>
        <a:xfrm>
          <a:off x="1428115" y="1486077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222</xdr:row>
      <xdr:rowOff>0</xdr:rowOff>
    </xdr:from>
    <xdr:to>
      <xdr:col>2</xdr:col>
      <xdr:colOff>274320</xdr:colOff>
      <xdr:row>222</xdr:row>
      <xdr:rowOff>508635</xdr:rowOff>
    </xdr:to>
    <xdr:sp>
      <xdr:nvSpPr>
        <xdr:cNvPr id="2512" name="AutoShape 41" descr="报表底图"/>
        <xdr:cNvSpPr>
          <a:spLocks noChangeAspect="1" noChangeArrowheads="1"/>
        </xdr:cNvSpPr>
      </xdr:nvSpPr>
      <xdr:spPr>
        <a:xfrm>
          <a:off x="1428115" y="1486077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222</xdr:row>
      <xdr:rowOff>0</xdr:rowOff>
    </xdr:from>
    <xdr:to>
      <xdr:col>2</xdr:col>
      <xdr:colOff>274320</xdr:colOff>
      <xdr:row>222</xdr:row>
      <xdr:rowOff>508635</xdr:rowOff>
    </xdr:to>
    <xdr:sp>
      <xdr:nvSpPr>
        <xdr:cNvPr id="2513" name="AutoShape 42" descr="报表底图"/>
        <xdr:cNvSpPr>
          <a:spLocks noChangeAspect="1" noChangeArrowheads="1"/>
        </xdr:cNvSpPr>
      </xdr:nvSpPr>
      <xdr:spPr>
        <a:xfrm>
          <a:off x="1428115" y="1486077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222</xdr:row>
      <xdr:rowOff>0</xdr:rowOff>
    </xdr:from>
    <xdr:to>
      <xdr:col>2</xdr:col>
      <xdr:colOff>274320</xdr:colOff>
      <xdr:row>222</xdr:row>
      <xdr:rowOff>508635</xdr:rowOff>
    </xdr:to>
    <xdr:sp>
      <xdr:nvSpPr>
        <xdr:cNvPr id="2514" name="AutoShape 43" descr="报表底图"/>
        <xdr:cNvSpPr>
          <a:spLocks noChangeAspect="1" noChangeArrowheads="1"/>
        </xdr:cNvSpPr>
      </xdr:nvSpPr>
      <xdr:spPr>
        <a:xfrm>
          <a:off x="1428115" y="1486077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222</xdr:row>
      <xdr:rowOff>0</xdr:rowOff>
    </xdr:from>
    <xdr:to>
      <xdr:col>2</xdr:col>
      <xdr:colOff>274320</xdr:colOff>
      <xdr:row>222</xdr:row>
      <xdr:rowOff>508635</xdr:rowOff>
    </xdr:to>
    <xdr:sp>
      <xdr:nvSpPr>
        <xdr:cNvPr id="2515" name="AutoShape 44" descr="报表底图"/>
        <xdr:cNvSpPr>
          <a:spLocks noChangeAspect="1" noChangeArrowheads="1"/>
        </xdr:cNvSpPr>
      </xdr:nvSpPr>
      <xdr:spPr>
        <a:xfrm>
          <a:off x="1428115" y="1486077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222</xdr:row>
      <xdr:rowOff>0</xdr:rowOff>
    </xdr:from>
    <xdr:to>
      <xdr:col>2</xdr:col>
      <xdr:colOff>274320</xdr:colOff>
      <xdr:row>222</xdr:row>
      <xdr:rowOff>508635</xdr:rowOff>
    </xdr:to>
    <xdr:sp>
      <xdr:nvSpPr>
        <xdr:cNvPr id="2516" name="AutoShape 45" descr="报表底图"/>
        <xdr:cNvSpPr>
          <a:spLocks noChangeAspect="1" noChangeArrowheads="1"/>
        </xdr:cNvSpPr>
      </xdr:nvSpPr>
      <xdr:spPr>
        <a:xfrm>
          <a:off x="1428115" y="1486077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222</xdr:row>
      <xdr:rowOff>0</xdr:rowOff>
    </xdr:from>
    <xdr:to>
      <xdr:col>2</xdr:col>
      <xdr:colOff>274320</xdr:colOff>
      <xdr:row>222</xdr:row>
      <xdr:rowOff>508635</xdr:rowOff>
    </xdr:to>
    <xdr:sp>
      <xdr:nvSpPr>
        <xdr:cNvPr id="2517" name="AutoShape 46" descr="报表底图"/>
        <xdr:cNvSpPr>
          <a:spLocks noChangeAspect="1" noChangeArrowheads="1"/>
        </xdr:cNvSpPr>
      </xdr:nvSpPr>
      <xdr:spPr>
        <a:xfrm>
          <a:off x="1428115" y="1486077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222</xdr:row>
      <xdr:rowOff>0</xdr:rowOff>
    </xdr:from>
    <xdr:to>
      <xdr:col>2</xdr:col>
      <xdr:colOff>274320</xdr:colOff>
      <xdr:row>222</xdr:row>
      <xdr:rowOff>508635</xdr:rowOff>
    </xdr:to>
    <xdr:sp>
      <xdr:nvSpPr>
        <xdr:cNvPr id="2518" name="AutoShape 47" descr="报表底图"/>
        <xdr:cNvSpPr>
          <a:spLocks noChangeAspect="1" noChangeArrowheads="1"/>
        </xdr:cNvSpPr>
      </xdr:nvSpPr>
      <xdr:spPr>
        <a:xfrm>
          <a:off x="1428115" y="1486077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222</xdr:row>
      <xdr:rowOff>0</xdr:rowOff>
    </xdr:from>
    <xdr:to>
      <xdr:col>2</xdr:col>
      <xdr:colOff>274320</xdr:colOff>
      <xdr:row>222</xdr:row>
      <xdr:rowOff>478155</xdr:rowOff>
    </xdr:to>
    <xdr:sp>
      <xdr:nvSpPr>
        <xdr:cNvPr id="2519" name="AutoShape 48" descr="报表底图"/>
        <xdr:cNvSpPr>
          <a:spLocks noChangeAspect="1" noChangeArrowheads="1"/>
        </xdr:cNvSpPr>
      </xdr:nvSpPr>
      <xdr:spPr>
        <a:xfrm>
          <a:off x="1428115" y="1486077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222</xdr:row>
      <xdr:rowOff>0</xdr:rowOff>
    </xdr:from>
    <xdr:to>
      <xdr:col>2</xdr:col>
      <xdr:colOff>274320</xdr:colOff>
      <xdr:row>222</xdr:row>
      <xdr:rowOff>478155</xdr:rowOff>
    </xdr:to>
    <xdr:sp>
      <xdr:nvSpPr>
        <xdr:cNvPr id="2520" name="AutoShape 49" descr="报表底图"/>
        <xdr:cNvSpPr>
          <a:spLocks noChangeAspect="1" noChangeArrowheads="1"/>
        </xdr:cNvSpPr>
      </xdr:nvSpPr>
      <xdr:spPr>
        <a:xfrm>
          <a:off x="1428115" y="1486077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222</xdr:row>
      <xdr:rowOff>0</xdr:rowOff>
    </xdr:from>
    <xdr:to>
      <xdr:col>2</xdr:col>
      <xdr:colOff>274320</xdr:colOff>
      <xdr:row>222</xdr:row>
      <xdr:rowOff>478155</xdr:rowOff>
    </xdr:to>
    <xdr:sp>
      <xdr:nvSpPr>
        <xdr:cNvPr id="2521" name="AutoShape 50" descr="报表底图"/>
        <xdr:cNvSpPr>
          <a:spLocks noChangeAspect="1" noChangeArrowheads="1"/>
        </xdr:cNvSpPr>
      </xdr:nvSpPr>
      <xdr:spPr>
        <a:xfrm>
          <a:off x="1428115" y="1486077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222</xdr:row>
      <xdr:rowOff>0</xdr:rowOff>
    </xdr:from>
    <xdr:to>
      <xdr:col>2</xdr:col>
      <xdr:colOff>274320</xdr:colOff>
      <xdr:row>222</xdr:row>
      <xdr:rowOff>478155</xdr:rowOff>
    </xdr:to>
    <xdr:sp>
      <xdr:nvSpPr>
        <xdr:cNvPr id="2522" name="AutoShape 51" descr="报表底图"/>
        <xdr:cNvSpPr>
          <a:spLocks noChangeAspect="1" noChangeArrowheads="1"/>
        </xdr:cNvSpPr>
      </xdr:nvSpPr>
      <xdr:spPr>
        <a:xfrm>
          <a:off x="1428115" y="1486077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222</xdr:row>
      <xdr:rowOff>0</xdr:rowOff>
    </xdr:from>
    <xdr:to>
      <xdr:col>2</xdr:col>
      <xdr:colOff>274320</xdr:colOff>
      <xdr:row>222</xdr:row>
      <xdr:rowOff>478155</xdr:rowOff>
    </xdr:to>
    <xdr:sp>
      <xdr:nvSpPr>
        <xdr:cNvPr id="2523" name="AutoShape 52" descr="报表底图"/>
        <xdr:cNvSpPr>
          <a:spLocks noChangeAspect="1" noChangeArrowheads="1"/>
        </xdr:cNvSpPr>
      </xdr:nvSpPr>
      <xdr:spPr>
        <a:xfrm>
          <a:off x="1428115" y="1486077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222</xdr:row>
      <xdr:rowOff>0</xdr:rowOff>
    </xdr:from>
    <xdr:to>
      <xdr:col>2</xdr:col>
      <xdr:colOff>274320</xdr:colOff>
      <xdr:row>222</xdr:row>
      <xdr:rowOff>478155</xdr:rowOff>
    </xdr:to>
    <xdr:sp>
      <xdr:nvSpPr>
        <xdr:cNvPr id="2524" name="Image1" descr="报表底图"/>
        <xdr:cNvSpPr>
          <a:spLocks noChangeAspect="1" noChangeArrowheads="1"/>
        </xdr:cNvSpPr>
      </xdr:nvSpPr>
      <xdr:spPr>
        <a:xfrm>
          <a:off x="1428115" y="1486077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222</xdr:row>
      <xdr:rowOff>0</xdr:rowOff>
    </xdr:from>
    <xdr:to>
      <xdr:col>2</xdr:col>
      <xdr:colOff>274320</xdr:colOff>
      <xdr:row>222</xdr:row>
      <xdr:rowOff>508635</xdr:rowOff>
    </xdr:to>
    <xdr:sp>
      <xdr:nvSpPr>
        <xdr:cNvPr id="2525" name="Image1" descr="报表底图"/>
        <xdr:cNvSpPr>
          <a:spLocks noChangeAspect="1" noChangeArrowheads="1"/>
        </xdr:cNvSpPr>
      </xdr:nvSpPr>
      <xdr:spPr>
        <a:xfrm>
          <a:off x="1428115" y="1486077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222</xdr:row>
      <xdr:rowOff>0</xdr:rowOff>
    </xdr:from>
    <xdr:to>
      <xdr:col>2</xdr:col>
      <xdr:colOff>274320</xdr:colOff>
      <xdr:row>222</xdr:row>
      <xdr:rowOff>508635</xdr:rowOff>
    </xdr:to>
    <xdr:sp>
      <xdr:nvSpPr>
        <xdr:cNvPr id="2526" name="Image1" descr="报表底图"/>
        <xdr:cNvSpPr>
          <a:spLocks noChangeAspect="1" noChangeArrowheads="1"/>
        </xdr:cNvSpPr>
      </xdr:nvSpPr>
      <xdr:spPr>
        <a:xfrm>
          <a:off x="1428115" y="1486077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222</xdr:row>
      <xdr:rowOff>0</xdr:rowOff>
    </xdr:from>
    <xdr:to>
      <xdr:col>2</xdr:col>
      <xdr:colOff>274320</xdr:colOff>
      <xdr:row>222</xdr:row>
      <xdr:rowOff>508635</xdr:rowOff>
    </xdr:to>
    <xdr:sp>
      <xdr:nvSpPr>
        <xdr:cNvPr id="2527" name="Image1" descr="报表底图"/>
        <xdr:cNvSpPr>
          <a:spLocks noChangeAspect="1" noChangeArrowheads="1"/>
        </xdr:cNvSpPr>
      </xdr:nvSpPr>
      <xdr:spPr>
        <a:xfrm>
          <a:off x="1428115" y="1486077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222</xdr:row>
      <xdr:rowOff>0</xdr:rowOff>
    </xdr:from>
    <xdr:to>
      <xdr:col>2</xdr:col>
      <xdr:colOff>274320</xdr:colOff>
      <xdr:row>222</xdr:row>
      <xdr:rowOff>508635</xdr:rowOff>
    </xdr:to>
    <xdr:sp>
      <xdr:nvSpPr>
        <xdr:cNvPr id="2528" name="Image1" descr="报表底图"/>
        <xdr:cNvSpPr>
          <a:spLocks noChangeAspect="1" noChangeArrowheads="1"/>
        </xdr:cNvSpPr>
      </xdr:nvSpPr>
      <xdr:spPr>
        <a:xfrm>
          <a:off x="1428115" y="1486077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222</xdr:row>
      <xdr:rowOff>0</xdr:rowOff>
    </xdr:from>
    <xdr:to>
      <xdr:col>2</xdr:col>
      <xdr:colOff>274320</xdr:colOff>
      <xdr:row>222</xdr:row>
      <xdr:rowOff>508635</xdr:rowOff>
    </xdr:to>
    <xdr:sp>
      <xdr:nvSpPr>
        <xdr:cNvPr id="2529" name="Image1" descr="报表底图"/>
        <xdr:cNvSpPr>
          <a:spLocks noChangeAspect="1" noChangeArrowheads="1"/>
        </xdr:cNvSpPr>
      </xdr:nvSpPr>
      <xdr:spPr>
        <a:xfrm>
          <a:off x="1428115" y="1486077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222</xdr:row>
      <xdr:rowOff>0</xdr:rowOff>
    </xdr:from>
    <xdr:to>
      <xdr:col>2</xdr:col>
      <xdr:colOff>274320</xdr:colOff>
      <xdr:row>222</xdr:row>
      <xdr:rowOff>508635</xdr:rowOff>
    </xdr:to>
    <xdr:sp>
      <xdr:nvSpPr>
        <xdr:cNvPr id="2530" name="Image1" descr="报表底图"/>
        <xdr:cNvSpPr>
          <a:spLocks noChangeAspect="1" noChangeArrowheads="1"/>
        </xdr:cNvSpPr>
      </xdr:nvSpPr>
      <xdr:spPr>
        <a:xfrm>
          <a:off x="1428115" y="1486077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222</xdr:row>
      <xdr:rowOff>0</xdr:rowOff>
    </xdr:from>
    <xdr:to>
      <xdr:col>2</xdr:col>
      <xdr:colOff>274320</xdr:colOff>
      <xdr:row>222</xdr:row>
      <xdr:rowOff>508635</xdr:rowOff>
    </xdr:to>
    <xdr:sp>
      <xdr:nvSpPr>
        <xdr:cNvPr id="2531" name="Image1" descr="报表底图"/>
        <xdr:cNvSpPr>
          <a:spLocks noChangeAspect="1" noChangeArrowheads="1"/>
        </xdr:cNvSpPr>
      </xdr:nvSpPr>
      <xdr:spPr>
        <a:xfrm>
          <a:off x="1428115" y="1486077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222</xdr:row>
      <xdr:rowOff>0</xdr:rowOff>
    </xdr:from>
    <xdr:to>
      <xdr:col>2</xdr:col>
      <xdr:colOff>274320</xdr:colOff>
      <xdr:row>222</xdr:row>
      <xdr:rowOff>478155</xdr:rowOff>
    </xdr:to>
    <xdr:sp>
      <xdr:nvSpPr>
        <xdr:cNvPr id="2532" name="Image1" descr="报表底图"/>
        <xdr:cNvSpPr>
          <a:spLocks noChangeAspect="1" noChangeArrowheads="1"/>
        </xdr:cNvSpPr>
      </xdr:nvSpPr>
      <xdr:spPr>
        <a:xfrm>
          <a:off x="1428115" y="1486077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222</xdr:row>
      <xdr:rowOff>0</xdr:rowOff>
    </xdr:from>
    <xdr:to>
      <xdr:col>2</xdr:col>
      <xdr:colOff>274320</xdr:colOff>
      <xdr:row>222</xdr:row>
      <xdr:rowOff>478155</xdr:rowOff>
    </xdr:to>
    <xdr:sp>
      <xdr:nvSpPr>
        <xdr:cNvPr id="2533" name="Image1" descr="报表底图"/>
        <xdr:cNvSpPr>
          <a:spLocks noChangeAspect="1" noChangeArrowheads="1"/>
        </xdr:cNvSpPr>
      </xdr:nvSpPr>
      <xdr:spPr>
        <a:xfrm>
          <a:off x="1428115" y="1486077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222</xdr:row>
      <xdr:rowOff>0</xdr:rowOff>
    </xdr:from>
    <xdr:to>
      <xdr:col>2</xdr:col>
      <xdr:colOff>274320</xdr:colOff>
      <xdr:row>222</xdr:row>
      <xdr:rowOff>478155</xdr:rowOff>
    </xdr:to>
    <xdr:sp>
      <xdr:nvSpPr>
        <xdr:cNvPr id="2534" name="Image1" descr="报表底图"/>
        <xdr:cNvSpPr>
          <a:spLocks noChangeAspect="1" noChangeArrowheads="1"/>
        </xdr:cNvSpPr>
      </xdr:nvSpPr>
      <xdr:spPr>
        <a:xfrm>
          <a:off x="1428115" y="1486077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222</xdr:row>
      <xdr:rowOff>0</xdr:rowOff>
    </xdr:from>
    <xdr:to>
      <xdr:col>2</xdr:col>
      <xdr:colOff>274320</xdr:colOff>
      <xdr:row>222</xdr:row>
      <xdr:rowOff>478155</xdr:rowOff>
    </xdr:to>
    <xdr:sp>
      <xdr:nvSpPr>
        <xdr:cNvPr id="2535" name="Image1" descr="报表底图"/>
        <xdr:cNvSpPr>
          <a:spLocks noChangeAspect="1" noChangeArrowheads="1"/>
        </xdr:cNvSpPr>
      </xdr:nvSpPr>
      <xdr:spPr>
        <a:xfrm>
          <a:off x="1428115" y="1486077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222</xdr:row>
      <xdr:rowOff>0</xdr:rowOff>
    </xdr:from>
    <xdr:to>
      <xdr:col>2</xdr:col>
      <xdr:colOff>274320</xdr:colOff>
      <xdr:row>222</xdr:row>
      <xdr:rowOff>478155</xdr:rowOff>
    </xdr:to>
    <xdr:sp>
      <xdr:nvSpPr>
        <xdr:cNvPr id="2536" name="Image1" descr="报表底图"/>
        <xdr:cNvSpPr>
          <a:spLocks noChangeAspect="1" noChangeArrowheads="1"/>
        </xdr:cNvSpPr>
      </xdr:nvSpPr>
      <xdr:spPr>
        <a:xfrm>
          <a:off x="1428115" y="1486077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222</xdr:row>
      <xdr:rowOff>0</xdr:rowOff>
    </xdr:from>
    <xdr:to>
      <xdr:col>2</xdr:col>
      <xdr:colOff>274320</xdr:colOff>
      <xdr:row>222</xdr:row>
      <xdr:rowOff>478155</xdr:rowOff>
    </xdr:to>
    <xdr:sp>
      <xdr:nvSpPr>
        <xdr:cNvPr id="2537" name="Image1" descr="报表底图"/>
        <xdr:cNvSpPr>
          <a:spLocks noChangeAspect="1" noChangeArrowheads="1"/>
        </xdr:cNvSpPr>
      </xdr:nvSpPr>
      <xdr:spPr>
        <a:xfrm>
          <a:off x="1428115" y="1486077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222</xdr:row>
      <xdr:rowOff>0</xdr:rowOff>
    </xdr:from>
    <xdr:to>
      <xdr:col>2</xdr:col>
      <xdr:colOff>274320</xdr:colOff>
      <xdr:row>222</xdr:row>
      <xdr:rowOff>508635</xdr:rowOff>
    </xdr:to>
    <xdr:sp>
      <xdr:nvSpPr>
        <xdr:cNvPr id="2538" name="Image1" descr="报表底图"/>
        <xdr:cNvSpPr>
          <a:spLocks noChangeAspect="1" noChangeArrowheads="1"/>
        </xdr:cNvSpPr>
      </xdr:nvSpPr>
      <xdr:spPr>
        <a:xfrm>
          <a:off x="1428115" y="1486077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222</xdr:row>
      <xdr:rowOff>0</xdr:rowOff>
    </xdr:from>
    <xdr:to>
      <xdr:col>2</xdr:col>
      <xdr:colOff>274320</xdr:colOff>
      <xdr:row>222</xdr:row>
      <xdr:rowOff>508635</xdr:rowOff>
    </xdr:to>
    <xdr:sp>
      <xdr:nvSpPr>
        <xdr:cNvPr id="2539" name="Image1" descr="报表底图"/>
        <xdr:cNvSpPr>
          <a:spLocks noChangeAspect="1" noChangeArrowheads="1"/>
        </xdr:cNvSpPr>
      </xdr:nvSpPr>
      <xdr:spPr>
        <a:xfrm>
          <a:off x="1428115" y="1486077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222</xdr:row>
      <xdr:rowOff>0</xdr:rowOff>
    </xdr:from>
    <xdr:to>
      <xdr:col>2</xdr:col>
      <xdr:colOff>274320</xdr:colOff>
      <xdr:row>222</xdr:row>
      <xdr:rowOff>508635</xdr:rowOff>
    </xdr:to>
    <xdr:sp>
      <xdr:nvSpPr>
        <xdr:cNvPr id="2540" name="Image1" descr="报表底图"/>
        <xdr:cNvSpPr>
          <a:spLocks noChangeAspect="1" noChangeArrowheads="1"/>
        </xdr:cNvSpPr>
      </xdr:nvSpPr>
      <xdr:spPr>
        <a:xfrm>
          <a:off x="1428115" y="1486077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222</xdr:row>
      <xdr:rowOff>0</xdr:rowOff>
    </xdr:from>
    <xdr:to>
      <xdr:col>2</xdr:col>
      <xdr:colOff>274320</xdr:colOff>
      <xdr:row>222</xdr:row>
      <xdr:rowOff>508635</xdr:rowOff>
    </xdr:to>
    <xdr:sp>
      <xdr:nvSpPr>
        <xdr:cNvPr id="2541" name="Image1" descr="报表底图"/>
        <xdr:cNvSpPr>
          <a:spLocks noChangeAspect="1" noChangeArrowheads="1"/>
        </xdr:cNvSpPr>
      </xdr:nvSpPr>
      <xdr:spPr>
        <a:xfrm>
          <a:off x="1428115" y="1486077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222</xdr:row>
      <xdr:rowOff>0</xdr:rowOff>
    </xdr:from>
    <xdr:to>
      <xdr:col>2</xdr:col>
      <xdr:colOff>274320</xdr:colOff>
      <xdr:row>222</xdr:row>
      <xdr:rowOff>508635</xdr:rowOff>
    </xdr:to>
    <xdr:sp>
      <xdr:nvSpPr>
        <xdr:cNvPr id="2542" name="Image1" descr="报表底图"/>
        <xdr:cNvSpPr>
          <a:spLocks noChangeAspect="1" noChangeArrowheads="1"/>
        </xdr:cNvSpPr>
      </xdr:nvSpPr>
      <xdr:spPr>
        <a:xfrm>
          <a:off x="1428115" y="1486077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222</xdr:row>
      <xdr:rowOff>0</xdr:rowOff>
    </xdr:from>
    <xdr:to>
      <xdr:col>2</xdr:col>
      <xdr:colOff>274320</xdr:colOff>
      <xdr:row>222</xdr:row>
      <xdr:rowOff>508635</xdr:rowOff>
    </xdr:to>
    <xdr:sp>
      <xdr:nvSpPr>
        <xdr:cNvPr id="2543" name="Image1" descr="报表底图"/>
        <xdr:cNvSpPr>
          <a:spLocks noChangeAspect="1" noChangeArrowheads="1"/>
        </xdr:cNvSpPr>
      </xdr:nvSpPr>
      <xdr:spPr>
        <a:xfrm>
          <a:off x="1428115" y="1486077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222</xdr:row>
      <xdr:rowOff>0</xdr:rowOff>
    </xdr:from>
    <xdr:to>
      <xdr:col>2</xdr:col>
      <xdr:colOff>274320</xdr:colOff>
      <xdr:row>222</xdr:row>
      <xdr:rowOff>508635</xdr:rowOff>
    </xdr:to>
    <xdr:sp>
      <xdr:nvSpPr>
        <xdr:cNvPr id="2544" name="Image1" descr="报表底图"/>
        <xdr:cNvSpPr>
          <a:spLocks noChangeAspect="1" noChangeArrowheads="1"/>
        </xdr:cNvSpPr>
      </xdr:nvSpPr>
      <xdr:spPr>
        <a:xfrm>
          <a:off x="1428115" y="1486077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222</xdr:row>
      <xdr:rowOff>0</xdr:rowOff>
    </xdr:from>
    <xdr:to>
      <xdr:col>2</xdr:col>
      <xdr:colOff>274320</xdr:colOff>
      <xdr:row>222</xdr:row>
      <xdr:rowOff>478155</xdr:rowOff>
    </xdr:to>
    <xdr:sp>
      <xdr:nvSpPr>
        <xdr:cNvPr id="2545" name="Image1" descr="报表底图"/>
        <xdr:cNvSpPr>
          <a:spLocks noChangeAspect="1" noChangeArrowheads="1"/>
        </xdr:cNvSpPr>
      </xdr:nvSpPr>
      <xdr:spPr>
        <a:xfrm>
          <a:off x="1428115" y="1486077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222</xdr:row>
      <xdr:rowOff>0</xdr:rowOff>
    </xdr:from>
    <xdr:to>
      <xdr:col>2</xdr:col>
      <xdr:colOff>274320</xdr:colOff>
      <xdr:row>222</xdr:row>
      <xdr:rowOff>478155</xdr:rowOff>
    </xdr:to>
    <xdr:sp>
      <xdr:nvSpPr>
        <xdr:cNvPr id="2546" name="Image1" descr="报表底图"/>
        <xdr:cNvSpPr>
          <a:spLocks noChangeAspect="1" noChangeArrowheads="1"/>
        </xdr:cNvSpPr>
      </xdr:nvSpPr>
      <xdr:spPr>
        <a:xfrm>
          <a:off x="1428115" y="1486077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222</xdr:row>
      <xdr:rowOff>0</xdr:rowOff>
    </xdr:from>
    <xdr:to>
      <xdr:col>2</xdr:col>
      <xdr:colOff>274320</xdr:colOff>
      <xdr:row>222</xdr:row>
      <xdr:rowOff>478155</xdr:rowOff>
    </xdr:to>
    <xdr:sp>
      <xdr:nvSpPr>
        <xdr:cNvPr id="2547" name="Image1" descr="报表底图"/>
        <xdr:cNvSpPr>
          <a:spLocks noChangeAspect="1" noChangeArrowheads="1"/>
        </xdr:cNvSpPr>
      </xdr:nvSpPr>
      <xdr:spPr>
        <a:xfrm>
          <a:off x="1428115" y="1486077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222</xdr:row>
      <xdr:rowOff>0</xdr:rowOff>
    </xdr:from>
    <xdr:to>
      <xdr:col>2</xdr:col>
      <xdr:colOff>274320</xdr:colOff>
      <xdr:row>222</xdr:row>
      <xdr:rowOff>478155</xdr:rowOff>
    </xdr:to>
    <xdr:sp>
      <xdr:nvSpPr>
        <xdr:cNvPr id="2548" name="Image1" descr="报表底图"/>
        <xdr:cNvSpPr>
          <a:spLocks noChangeAspect="1" noChangeArrowheads="1"/>
        </xdr:cNvSpPr>
      </xdr:nvSpPr>
      <xdr:spPr>
        <a:xfrm>
          <a:off x="1428115" y="1486077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222</xdr:row>
      <xdr:rowOff>0</xdr:rowOff>
    </xdr:from>
    <xdr:to>
      <xdr:col>2</xdr:col>
      <xdr:colOff>274320</xdr:colOff>
      <xdr:row>222</xdr:row>
      <xdr:rowOff>478155</xdr:rowOff>
    </xdr:to>
    <xdr:sp>
      <xdr:nvSpPr>
        <xdr:cNvPr id="2549" name="Image1" descr="报表底图"/>
        <xdr:cNvSpPr>
          <a:spLocks noChangeAspect="1" noChangeArrowheads="1"/>
        </xdr:cNvSpPr>
      </xdr:nvSpPr>
      <xdr:spPr>
        <a:xfrm>
          <a:off x="1428115" y="1486077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286</xdr:row>
      <xdr:rowOff>0</xdr:rowOff>
    </xdr:from>
    <xdr:to>
      <xdr:col>2</xdr:col>
      <xdr:colOff>274320</xdr:colOff>
      <xdr:row>287</xdr:row>
      <xdr:rowOff>49530</xdr:rowOff>
    </xdr:to>
    <xdr:sp>
      <xdr:nvSpPr>
        <xdr:cNvPr id="2550" name="AutoShape 27" descr="报表底图"/>
        <xdr:cNvSpPr>
          <a:spLocks noChangeAspect="1" noChangeArrowheads="1"/>
        </xdr:cNvSpPr>
      </xdr:nvSpPr>
      <xdr:spPr>
        <a:xfrm>
          <a:off x="1428115" y="1839518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286</xdr:row>
      <xdr:rowOff>0</xdr:rowOff>
    </xdr:from>
    <xdr:to>
      <xdr:col>2</xdr:col>
      <xdr:colOff>274320</xdr:colOff>
      <xdr:row>287</xdr:row>
      <xdr:rowOff>80010</xdr:rowOff>
    </xdr:to>
    <xdr:sp>
      <xdr:nvSpPr>
        <xdr:cNvPr id="2551" name="AutoShape 28" descr="报表底图"/>
        <xdr:cNvSpPr>
          <a:spLocks noChangeAspect="1" noChangeArrowheads="1"/>
        </xdr:cNvSpPr>
      </xdr:nvSpPr>
      <xdr:spPr>
        <a:xfrm>
          <a:off x="1428115" y="1839518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286</xdr:row>
      <xdr:rowOff>0</xdr:rowOff>
    </xdr:from>
    <xdr:to>
      <xdr:col>2</xdr:col>
      <xdr:colOff>274320</xdr:colOff>
      <xdr:row>287</xdr:row>
      <xdr:rowOff>80010</xdr:rowOff>
    </xdr:to>
    <xdr:sp>
      <xdr:nvSpPr>
        <xdr:cNvPr id="2552" name="AutoShape 29" descr="报表底图"/>
        <xdr:cNvSpPr>
          <a:spLocks noChangeAspect="1" noChangeArrowheads="1"/>
        </xdr:cNvSpPr>
      </xdr:nvSpPr>
      <xdr:spPr>
        <a:xfrm>
          <a:off x="1428115" y="1839518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286</xdr:row>
      <xdr:rowOff>0</xdr:rowOff>
    </xdr:from>
    <xdr:to>
      <xdr:col>2</xdr:col>
      <xdr:colOff>274320</xdr:colOff>
      <xdr:row>287</xdr:row>
      <xdr:rowOff>80010</xdr:rowOff>
    </xdr:to>
    <xdr:sp>
      <xdr:nvSpPr>
        <xdr:cNvPr id="2553" name="AutoShape 30" descr="报表底图"/>
        <xdr:cNvSpPr>
          <a:spLocks noChangeAspect="1" noChangeArrowheads="1"/>
        </xdr:cNvSpPr>
      </xdr:nvSpPr>
      <xdr:spPr>
        <a:xfrm>
          <a:off x="1428115" y="1839518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286</xdr:row>
      <xdr:rowOff>0</xdr:rowOff>
    </xdr:from>
    <xdr:to>
      <xdr:col>2</xdr:col>
      <xdr:colOff>274320</xdr:colOff>
      <xdr:row>287</xdr:row>
      <xdr:rowOff>80010</xdr:rowOff>
    </xdr:to>
    <xdr:sp>
      <xdr:nvSpPr>
        <xdr:cNvPr id="2554" name="AutoShape 31" descr="报表底图"/>
        <xdr:cNvSpPr>
          <a:spLocks noChangeAspect="1" noChangeArrowheads="1"/>
        </xdr:cNvSpPr>
      </xdr:nvSpPr>
      <xdr:spPr>
        <a:xfrm>
          <a:off x="1428115" y="1839518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286</xdr:row>
      <xdr:rowOff>0</xdr:rowOff>
    </xdr:from>
    <xdr:to>
      <xdr:col>2</xdr:col>
      <xdr:colOff>274320</xdr:colOff>
      <xdr:row>287</xdr:row>
      <xdr:rowOff>80010</xdr:rowOff>
    </xdr:to>
    <xdr:sp>
      <xdr:nvSpPr>
        <xdr:cNvPr id="2555" name="AutoShape 32" descr="报表底图"/>
        <xdr:cNvSpPr>
          <a:spLocks noChangeAspect="1" noChangeArrowheads="1"/>
        </xdr:cNvSpPr>
      </xdr:nvSpPr>
      <xdr:spPr>
        <a:xfrm>
          <a:off x="1428115" y="1839518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286</xdr:row>
      <xdr:rowOff>0</xdr:rowOff>
    </xdr:from>
    <xdr:to>
      <xdr:col>2</xdr:col>
      <xdr:colOff>274320</xdr:colOff>
      <xdr:row>287</xdr:row>
      <xdr:rowOff>80010</xdr:rowOff>
    </xdr:to>
    <xdr:sp>
      <xdr:nvSpPr>
        <xdr:cNvPr id="2556" name="AutoShape 33" descr="报表底图"/>
        <xdr:cNvSpPr>
          <a:spLocks noChangeAspect="1" noChangeArrowheads="1"/>
        </xdr:cNvSpPr>
      </xdr:nvSpPr>
      <xdr:spPr>
        <a:xfrm>
          <a:off x="1428115" y="1839518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286</xdr:row>
      <xdr:rowOff>0</xdr:rowOff>
    </xdr:from>
    <xdr:to>
      <xdr:col>2</xdr:col>
      <xdr:colOff>274320</xdr:colOff>
      <xdr:row>287</xdr:row>
      <xdr:rowOff>80010</xdr:rowOff>
    </xdr:to>
    <xdr:sp>
      <xdr:nvSpPr>
        <xdr:cNvPr id="2557" name="AutoShape 34" descr="报表底图"/>
        <xdr:cNvSpPr>
          <a:spLocks noChangeAspect="1" noChangeArrowheads="1"/>
        </xdr:cNvSpPr>
      </xdr:nvSpPr>
      <xdr:spPr>
        <a:xfrm>
          <a:off x="1428115" y="1839518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286</xdr:row>
      <xdr:rowOff>0</xdr:rowOff>
    </xdr:from>
    <xdr:to>
      <xdr:col>2</xdr:col>
      <xdr:colOff>274320</xdr:colOff>
      <xdr:row>287</xdr:row>
      <xdr:rowOff>49530</xdr:rowOff>
    </xdr:to>
    <xdr:sp>
      <xdr:nvSpPr>
        <xdr:cNvPr id="2558" name="AutoShape 35" descr="报表底图"/>
        <xdr:cNvSpPr>
          <a:spLocks noChangeAspect="1" noChangeArrowheads="1"/>
        </xdr:cNvSpPr>
      </xdr:nvSpPr>
      <xdr:spPr>
        <a:xfrm>
          <a:off x="1428115" y="1839518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286</xdr:row>
      <xdr:rowOff>0</xdr:rowOff>
    </xdr:from>
    <xdr:to>
      <xdr:col>2</xdr:col>
      <xdr:colOff>274320</xdr:colOff>
      <xdr:row>287</xdr:row>
      <xdr:rowOff>49530</xdr:rowOff>
    </xdr:to>
    <xdr:sp>
      <xdr:nvSpPr>
        <xdr:cNvPr id="2559" name="AutoShape 36" descr="报表底图"/>
        <xdr:cNvSpPr>
          <a:spLocks noChangeAspect="1" noChangeArrowheads="1"/>
        </xdr:cNvSpPr>
      </xdr:nvSpPr>
      <xdr:spPr>
        <a:xfrm>
          <a:off x="1428115" y="1839518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286</xdr:row>
      <xdr:rowOff>0</xdr:rowOff>
    </xdr:from>
    <xdr:to>
      <xdr:col>2</xdr:col>
      <xdr:colOff>274320</xdr:colOff>
      <xdr:row>287</xdr:row>
      <xdr:rowOff>49530</xdr:rowOff>
    </xdr:to>
    <xdr:sp>
      <xdr:nvSpPr>
        <xdr:cNvPr id="2560" name="AutoShape 37" descr="报表底图"/>
        <xdr:cNvSpPr>
          <a:spLocks noChangeAspect="1" noChangeArrowheads="1"/>
        </xdr:cNvSpPr>
      </xdr:nvSpPr>
      <xdr:spPr>
        <a:xfrm>
          <a:off x="1428115" y="1839518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286</xdr:row>
      <xdr:rowOff>0</xdr:rowOff>
    </xdr:from>
    <xdr:to>
      <xdr:col>2</xdr:col>
      <xdr:colOff>274320</xdr:colOff>
      <xdr:row>287</xdr:row>
      <xdr:rowOff>49530</xdr:rowOff>
    </xdr:to>
    <xdr:sp>
      <xdr:nvSpPr>
        <xdr:cNvPr id="2561" name="AutoShape 38" descr="报表底图"/>
        <xdr:cNvSpPr>
          <a:spLocks noChangeAspect="1" noChangeArrowheads="1"/>
        </xdr:cNvSpPr>
      </xdr:nvSpPr>
      <xdr:spPr>
        <a:xfrm>
          <a:off x="1428115" y="1839518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286</xdr:row>
      <xdr:rowOff>0</xdr:rowOff>
    </xdr:from>
    <xdr:to>
      <xdr:col>2</xdr:col>
      <xdr:colOff>274320</xdr:colOff>
      <xdr:row>287</xdr:row>
      <xdr:rowOff>49530</xdr:rowOff>
    </xdr:to>
    <xdr:sp>
      <xdr:nvSpPr>
        <xdr:cNvPr id="2562" name="AutoShape 39" descr="报表底图"/>
        <xdr:cNvSpPr>
          <a:spLocks noChangeAspect="1" noChangeArrowheads="1"/>
        </xdr:cNvSpPr>
      </xdr:nvSpPr>
      <xdr:spPr>
        <a:xfrm>
          <a:off x="1428115" y="1839518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286</xdr:row>
      <xdr:rowOff>0</xdr:rowOff>
    </xdr:from>
    <xdr:to>
      <xdr:col>2</xdr:col>
      <xdr:colOff>274320</xdr:colOff>
      <xdr:row>287</xdr:row>
      <xdr:rowOff>49530</xdr:rowOff>
    </xdr:to>
    <xdr:sp>
      <xdr:nvSpPr>
        <xdr:cNvPr id="2563" name="AutoShape 40" descr="报表底图"/>
        <xdr:cNvSpPr>
          <a:spLocks noChangeAspect="1" noChangeArrowheads="1"/>
        </xdr:cNvSpPr>
      </xdr:nvSpPr>
      <xdr:spPr>
        <a:xfrm>
          <a:off x="1428115" y="1839518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286</xdr:row>
      <xdr:rowOff>0</xdr:rowOff>
    </xdr:from>
    <xdr:to>
      <xdr:col>2</xdr:col>
      <xdr:colOff>274320</xdr:colOff>
      <xdr:row>287</xdr:row>
      <xdr:rowOff>80010</xdr:rowOff>
    </xdr:to>
    <xdr:sp>
      <xdr:nvSpPr>
        <xdr:cNvPr id="2564" name="AutoShape 41" descr="报表底图"/>
        <xdr:cNvSpPr>
          <a:spLocks noChangeAspect="1" noChangeArrowheads="1"/>
        </xdr:cNvSpPr>
      </xdr:nvSpPr>
      <xdr:spPr>
        <a:xfrm>
          <a:off x="1428115" y="1839518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286</xdr:row>
      <xdr:rowOff>0</xdr:rowOff>
    </xdr:from>
    <xdr:to>
      <xdr:col>2</xdr:col>
      <xdr:colOff>274320</xdr:colOff>
      <xdr:row>287</xdr:row>
      <xdr:rowOff>80010</xdr:rowOff>
    </xdr:to>
    <xdr:sp>
      <xdr:nvSpPr>
        <xdr:cNvPr id="2565" name="AutoShape 42" descr="报表底图"/>
        <xdr:cNvSpPr>
          <a:spLocks noChangeAspect="1" noChangeArrowheads="1"/>
        </xdr:cNvSpPr>
      </xdr:nvSpPr>
      <xdr:spPr>
        <a:xfrm>
          <a:off x="1428115" y="1839518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286</xdr:row>
      <xdr:rowOff>0</xdr:rowOff>
    </xdr:from>
    <xdr:to>
      <xdr:col>2</xdr:col>
      <xdr:colOff>274320</xdr:colOff>
      <xdr:row>287</xdr:row>
      <xdr:rowOff>80010</xdr:rowOff>
    </xdr:to>
    <xdr:sp>
      <xdr:nvSpPr>
        <xdr:cNvPr id="2566" name="AutoShape 43" descr="报表底图"/>
        <xdr:cNvSpPr>
          <a:spLocks noChangeAspect="1" noChangeArrowheads="1"/>
        </xdr:cNvSpPr>
      </xdr:nvSpPr>
      <xdr:spPr>
        <a:xfrm>
          <a:off x="1428115" y="1839518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286</xdr:row>
      <xdr:rowOff>0</xdr:rowOff>
    </xdr:from>
    <xdr:to>
      <xdr:col>2</xdr:col>
      <xdr:colOff>274320</xdr:colOff>
      <xdr:row>287</xdr:row>
      <xdr:rowOff>80010</xdr:rowOff>
    </xdr:to>
    <xdr:sp>
      <xdr:nvSpPr>
        <xdr:cNvPr id="2567" name="AutoShape 44" descr="报表底图"/>
        <xdr:cNvSpPr>
          <a:spLocks noChangeAspect="1" noChangeArrowheads="1"/>
        </xdr:cNvSpPr>
      </xdr:nvSpPr>
      <xdr:spPr>
        <a:xfrm>
          <a:off x="1428115" y="1839518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286</xdr:row>
      <xdr:rowOff>0</xdr:rowOff>
    </xdr:from>
    <xdr:to>
      <xdr:col>2</xdr:col>
      <xdr:colOff>274320</xdr:colOff>
      <xdr:row>287</xdr:row>
      <xdr:rowOff>80010</xdr:rowOff>
    </xdr:to>
    <xdr:sp>
      <xdr:nvSpPr>
        <xdr:cNvPr id="2568" name="AutoShape 45" descr="报表底图"/>
        <xdr:cNvSpPr>
          <a:spLocks noChangeAspect="1" noChangeArrowheads="1"/>
        </xdr:cNvSpPr>
      </xdr:nvSpPr>
      <xdr:spPr>
        <a:xfrm>
          <a:off x="1428115" y="1839518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286</xdr:row>
      <xdr:rowOff>0</xdr:rowOff>
    </xdr:from>
    <xdr:to>
      <xdr:col>2</xdr:col>
      <xdr:colOff>274320</xdr:colOff>
      <xdr:row>287</xdr:row>
      <xdr:rowOff>80010</xdr:rowOff>
    </xdr:to>
    <xdr:sp>
      <xdr:nvSpPr>
        <xdr:cNvPr id="2569" name="AutoShape 46" descr="报表底图"/>
        <xdr:cNvSpPr>
          <a:spLocks noChangeAspect="1" noChangeArrowheads="1"/>
        </xdr:cNvSpPr>
      </xdr:nvSpPr>
      <xdr:spPr>
        <a:xfrm>
          <a:off x="1428115" y="1839518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286</xdr:row>
      <xdr:rowOff>0</xdr:rowOff>
    </xdr:from>
    <xdr:to>
      <xdr:col>2</xdr:col>
      <xdr:colOff>274320</xdr:colOff>
      <xdr:row>287</xdr:row>
      <xdr:rowOff>80010</xdr:rowOff>
    </xdr:to>
    <xdr:sp>
      <xdr:nvSpPr>
        <xdr:cNvPr id="2570" name="AutoShape 47" descr="报表底图"/>
        <xdr:cNvSpPr>
          <a:spLocks noChangeAspect="1" noChangeArrowheads="1"/>
        </xdr:cNvSpPr>
      </xdr:nvSpPr>
      <xdr:spPr>
        <a:xfrm>
          <a:off x="1428115" y="1839518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286</xdr:row>
      <xdr:rowOff>0</xdr:rowOff>
    </xdr:from>
    <xdr:to>
      <xdr:col>2</xdr:col>
      <xdr:colOff>274320</xdr:colOff>
      <xdr:row>287</xdr:row>
      <xdr:rowOff>49530</xdr:rowOff>
    </xdr:to>
    <xdr:sp>
      <xdr:nvSpPr>
        <xdr:cNvPr id="2571" name="AutoShape 48" descr="报表底图"/>
        <xdr:cNvSpPr>
          <a:spLocks noChangeAspect="1" noChangeArrowheads="1"/>
        </xdr:cNvSpPr>
      </xdr:nvSpPr>
      <xdr:spPr>
        <a:xfrm>
          <a:off x="1428115" y="1839518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286</xdr:row>
      <xdr:rowOff>0</xdr:rowOff>
    </xdr:from>
    <xdr:to>
      <xdr:col>2</xdr:col>
      <xdr:colOff>274320</xdr:colOff>
      <xdr:row>287</xdr:row>
      <xdr:rowOff>49530</xdr:rowOff>
    </xdr:to>
    <xdr:sp>
      <xdr:nvSpPr>
        <xdr:cNvPr id="2572" name="AutoShape 49" descr="报表底图"/>
        <xdr:cNvSpPr>
          <a:spLocks noChangeAspect="1" noChangeArrowheads="1"/>
        </xdr:cNvSpPr>
      </xdr:nvSpPr>
      <xdr:spPr>
        <a:xfrm>
          <a:off x="1428115" y="1839518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286</xdr:row>
      <xdr:rowOff>0</xdr:rowOff>
    </xdr:from>
    <xdr:to>
      <xdr:col>2</xdr:col>
      <xdr:colOff>274320</xdr:colOff>
      <xdr:row>287</xdr:row>
      <xdr:rowOff>49530</xdr:rowOff>
    </xdr:to>
    <xdr:sp>
      <xdr:nvSpPr>
        <xdr:cNvPr id="2573" name="AutoShape 50" descr="报表底图"/>
        <xdr:cNvSpPr>
          <a:spLocks noChangeAspect="1" noChangeArrowheads="1"/>
        </xdr:cNvSpPr>
      </xdr:nvSpPr>
      <xdr:spPr>
        <a:xfrm>
          <a:off x="1428115" y="1839518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286</xdr:row>
      <xdr:rowOff>0</xdr:rowOff>
    </xdr:from>
    <xdr:to>
      <xdr:col>2</xdr:col>
      <xdr:colOff>274320</xdr:colOff>
      <xdr:row>287</xdr:row>
      <xdr:rowOff>49530</xdr:rowOff>
    </xdr:to>
    <xdr:sp>
      <xdr:nvSpPr>
        <xdr:cNvPr id="2574" name="AutoShape 51" descr="报表底图"/>
        <xdr:cNvSpPr>
          <a:spLocks noChangeAspect="1" noChangeArrowheads="1"/>
        </xdr:cNvSpPr>
      </xdr:nvSpPr>
      <xdr:spPr>
        <a:xfrm>
          <a:off x="1428115" y="1839518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286</xdr:row>
      <xdr:rowOff>0</xdr:rowOff>
    </xdr:from>
    <xdr:to>
      <xdr:col>2</xdr:col>
      <xdr:colOff>274320</xdr:colOff>
      <xdr:row>287</xdr:row>
      <xdr:rowOff>49530</xdr:rowOff>
    </xdr:to>
    <xdr:sp>
      <xdr:nvSpPr>
        <xdr:cNvPr id="2575" name="AutoShape 52" descr="报表底图"/>
        <xdr:cNvSpPr>
          <a:spLocks noChangeAspect="1" noChangeArrowheads="1"/>
        </xdr:cNvSpPr>
      </xdr:nvSpPr>
      <xdr:spPr>
        <a:xfrm>
          <a:off x="1428115" y="1839518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286</xdr:row>
      <xdr:rowOff>0</xdr:rowOff>
    </xdr:from>
    <xdr:to>
      <xdr:col>2</xdr:col>
      <xdr:colOff>274320</xdr:colOff>
      <xdr:row>287</xdr:row>
      <xdr:rowOff>49530</xdr:rowOff>
    </xdr:to>
    <xdr:sp>
      <xdr:nvSpPr>
        <xdr:cNvPr id="2576" name="Image1" descr="报表底图"/>
        <xdr:cNvSpPr>
          <a:spLocks noChangeAspect="1" noChangeArrowheads="1"/>
        </xdr:cNvSpPr>
      </xdr:nvSpPr>
      <xdr:spPr>
        <a:xfrm>
          <a:off x="1428115" y="1839518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286</xdr:row>
      <xdr:rowOff>0</xdr:rowOff>
    </xdr:from>
    <xdr:to>
      <xdr:col>2</xdr:col>
      <xdr:colOff>274320</xdr:colOff>
      <xdr:row>287</xdr:row>
      <xdr:rowOff>80010</xdr:rowOff>
    </xdr:to>
    <xdr:sp>
      <xdr:nvSpPr>
        <xdr:cNvPr id="2577" name="Image1" descr="报表底图"/>
        <xdr:cNvSpPr>
          <a:spLocks noChangeAspect="1" noChangeArrowheads="1"/>
        </xdr:cNvSpPr>
      </xdr:nvSpPr>
      <xdr:spPr>
        <a:xfrm>
          <a:off x="1428115" y="1839518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286</xdr:row>
      <xdr:rowOff>0</xdr:rowOff>
    </xdr:from>
    <xdr:to>
      <xdr:col>2</xdr:col>
      <xdr:colOff>274320</xdr:colOff>
      <xdr:row>287</xdr:row>
      <xdr:rowOff>80010</xdr:rowOff>
    </xdr:to>
    <xdr:sp>
      <xdr:nvSpPr>
        <xdr:cNvPr id="2578" name="Image1" descr="报表底图"/>
        <xdr:cNvSpPr>
          <a:spLocks noChangeAspect="1" noChangeArrowheads="1"/>
        </xdr:cNvSpPr>
      </xdr:nvSpPr>
      <xdr:spPr>
        <a:xfrm>
          <a:off x="1428115" y="1839518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286</xdr:row>
      <xdr:rowOff>0</xdr:rowOff>
    </xdr:from>
    <xdr:to>
      <xdr:col>2</xdr:col>
      <xdr:colOff>274320</xdr:colOff>
      <xdr:row>287</xdr:row>
      <xdr:rowOff>80010</xdr:rowOff>
    </xdr:to>
    <xdr:sp>
      <xdr:nvSpPr>
        <xdr:cNvPr id="2579" name="Image1" descr="报表底图"/>
        <xdr:cNvSpPr>
          <a:spLocks noChangeAspect="1" noChangeArrowheads="1"/>
        </xdr:cNvSpPr>
      </xdr:nvSpPr>
      <xdr:spPr>
        <a:xfrm>
          <a:off x="1428115" y="1839518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286</xdr:row>
      <xdr:rowOff>0</xdr:rowOff>
    </xdr:from>
    <xdr:to>
      <xdr:col>2</xdr:col>
      <xdr:colOff>274320</xdr:colOff>
      <xdr:row>287</xdr:row>
      <xdr:rowOff>80010</xdr:rowOff>
    </xdr:to>
    <xdr:sp>
      <xdr:nvSpPr>
        <xdr:cNvPr id="2580" name="Image1" descr="报表底图"/>
        <xdr:cNvSpPr>
          <a:spLocks noChangeAspect="1" noChangeArrowheads="1"/>
        </xdr:cNvSpPr>
      </xdr:nvSpPr>
      <xdr:spPr>
        <a:xfrm>
          <a:off x="1428115" y="1839518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286</xdr:row>
      <xdr:rowOff>0</xdr:rowOff>
    </xdr:from>
    <xdr:to>
      <xdr:col>2</xdr:col>
      <xdr:colOff>274320</xdr:colOff>
      <xdr:row>287</xdr:row>
      <xdr:rowOff>80010</xdr:rowOff>
    </xdr:to>
    <xdr:sp>
      <xdr:nvSpPr>
        <xdr:cNvPr id="2581" name="Image1" descr="报表底图"/>
        <xdr:cNvSpPr>
          <a:spLocks noChangeAspect="1" noChangeArrowheads="1"/>
        </xdr:cNvSpPr>
      </xdr:nvSpPr>
      <xdr:spPr>
        <a:xfrm>
          <a:off x="1428115" y="1839518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286</xdr:row>
      <xdr:rowOff>0</xdr:rowOff>
    </xdr:from>
    <xdr:to>
      <xdr:col>2</xdr:col>
      <xdr:colOff>274320</xdr:colOff>
      <xdr:row>287</xdr:row>
      <xdr:rowOff>80010</xdr:rowOff>
    </xdr:to>
    <xdr:sp>
      <xdr:nvSpPr>
        <xdr:cNvPr id="2582" name="Image1" descr="报表底图"/>
        <xdr:cNvSpPr>
          <a:spLocks noChangeAspect="1" noChangeArrowheads="1"/>
        </xdr:cNvSpPr>
      </xdr:nvSpPr>
      <xdr:spPr>
        <a:xfrm>
          <a:off x="1428115" y="1839518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286</xdr:row>
      <xdr:rowOff>0</xdr:rowOff>
    </xdr:from>
    <xdr:to>
      <xdr:col>2</xdr:col>
      <xdr:colOff>274320</xdr:colOff>
      <xdr:row>287</xdr:row>
      <xdr:rowOff>80010</xdr:rowOff>
    </xdr:to>
    <xdr:sp>
      <xdr:nvSpPr>
        <xdr:cNvPr id="2583" name="Image1" descr="报表底图"/>
        <xdr:cNvSpPr>
          <a:spLocks noChangeAspect="1" noChangeArrowheads="1"/>
        </xdr:cNvSpPr>
      </xdr:nvSpPr>
      <xdr:spPr>
        <a:xfrm>
          <a:off x="1428115" y="1839518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286</xdr:row>
      <xdr:rowOff>0</xdr:rowOff>
    </xdr:from>
    <xdr:to>
      <xdr:col>2</xdr:col>
      <xdr:colOff>274320</xdr:colOff>
      <xdr:row>287</xdr:row>
      <xdr:rowOff>49530</xdr:rowOff>
    </xdr:to>
    <xdr:sp>
      <xdr:nvSpPr>
        <xdr:cNvPr id="2584" name="Image1" descr="报表底图"/>
        <xdr:cNvSpPr>
          <a:spLocks noChangeAspect="1" noChangeArrowheads="1"/>
        </xdr:cNvSpPr>
      </xdr:nvSpPr>
      <xdr:spPr>
        <a:xfrm>
          <a:off x="1428115" y="1839518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286</xdr:row>
      <xdr:rowOff>0</xdr:rowOff>
    </xdr:from>
    <xdr:to>
      <xdr:col>2</xdr:col>
      <xdr:colOff>274320</xdr:colOff>
      <xdr:row>287</xdr:row>
      <xdr:rowOff>49530</xdr:rowOff>
    </xdr:to>
    <xdr:sp>
      <xdr:nvSpPr>
        <xdr:cNvPr id="2585" name="Image1" descr="报表底图"/>
        <xdr:cNvSpPr>
          <a:spLocks noChangeAspect="1" noChangeArrowheads="1"/>
        </xdr:cNvSpPr>
      </xdr:nvSpPr>
      <xdr:spPr>
        <a:xfrm>
          <a:off x="1428115" y="1839518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286</xdr:row>
      <xdr:rowOff>0</xdr:rowOff>
    </xdr:from>
    <xdr:to>
      <xdr:col>2</xdr:col>
      <xdr:colOff>274320</xdr:colOff>
      <xdr:row>287</xdr:row>
      <xdr:rowOff>49530</xdr:rowOff>
    </xdr:to>
    <xdr:sp>
      <xdr:nvSpPr>
        <xdr:cNvPr id="2586" name="Image1" descr="报表底图"/>
        <xdr:cNvSpPr>
          <a:spLocks noChangeAspect="1" noChangeArrowheads="1"/>
        </xdr:cNvSpPr>
      </xdr:nvSpPr>
      <xdr:spPr>
        <a:xfrm>
          <a:off x="1428115" y="1839518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286</xdr:row>
      <xdr:rowOff>0</xdr:rowOff>
    </xdr:from>
    <xdr:to>
      <xdr:col>2</xdr:col>
      <xdr:colOff>274320</xdr:colOff>
      <xdr:row>287</xdr:row>
      <xdr:rowOff>49530</xdr:rowOff>
    </xdr:to>
    <xdr:sp>
      <xdr:nvSpPr>
        <xdr:cNvPr id="2587" name="Image1" descr="报表底图"/>
        <xdr:cNvSpPr>
          <a:spLocks noChangeAspect="1" noChangeArrowheads="1"/>
        </xdr:cNvSpPr>
      </xdr:nvSpPr>
      <xdr:spPr>
        <a:xfrm>
          <a:off x="1428115" y="1839518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286</xdr:row>
      <xdr:rowOff>0</xdr:rowOff>
    </xdr:from>
    <xdr:to>
      <xdr:col>2</xdr:col>
      <xdr:colOff>274320</xdr:colOff>
      <xdr:row>287</xdr:row>
      <xdr:rowOff>49530</xdr:rowOff>
    </xdr:to>
    <xdr:sp>
      <xdr:nvSpPr>
        <xdr:cNvPr id="2588" name="Image1" descr="报表底图"/>
        <xdr:cNvSpPr>
          <a:spLocks noChangeAspect="1" noChangeArrowheads="1"/>
        </xdr:cNvSpPr>
      </xdr:nvSpPr>
      <xdr:spPr>
        <a:xfrm>
          <a:off x="1428115" y="1839518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286</xdr:row>
      <xdr:rowOff>0</xdr:rowOff>
    </xdr:from>
    <xdr:to>
      <xdr:col>2</xdr:col>
      <xdr:colOff>274320</xdr:colOff>
      <xdr:row>287</xdr:row>
      <xdr:rowOff>49530</xdr:rowOff>
    </xdr:to>
    <xdr:sp>
      <xdr:nvSpPr>
        <xdr:cNvPr id="2589" name="Image1" descr="报表底图"/>
        <xdr:cNvSpPr>
          <a:spLocks noChangeAspect="1" noChangeArrowheads="1"/>
        </xdr:cNvSpPr>
      </xdr:nvSpPr>
      <xdr:spPr>
        <a:xfrm>
          <a:off x="1428115" y="1839518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286</xdr:row>
      <xdr:rowOff>0</xdr:rowOff>
    </xdr:from>
    <xdr:to>
      <xdr:col>2</xdr:col>
      <xdr:colOff>274320</xdr:colOff>
      <xdr:row>287</xdr:row>
      <xdr:rowOff>80010</xdr:rowOff>
    </xdr:to>
    <xdr:sp>
      <xdr:nvSpPr>
        <xdr:cNvPr id="2590" name="Image1" descr="报表底图"/>
        <xdr:cNvSpPr>
          <a:spLocks noChangeAspect="1" noChangeArrowheads="1"/>
        </xdr:cNvSpPr>
      </xdr:nvSpPr>
      <xdr:spPr>
        <a:xfrm>
          <a:off x="1428115" y="1839518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286</xdr:row>
      <xdr:rowOff>0</xdr:rowOff>
    </xdr:from>
    <xdr:to>
      <xdr:col>2</xdr:col>
      <xdr:colOff>274320</xdr:colOff>
      <xdr:row>287</xdr:row>
      <xdr:rowOff>80010</xdr:rowOff>
    </xdr:to>
    <xdr:sp>
      <xdr:nvSpPr>
        <xdr:cNvPr id="2591" name="Image1" descr="报表底图"/>
        <xdr:cNvSpPr>
          <a:spLocks noChangeAspect="1" noChangeArrowheads="1"/>
        </xdr:cNvSpPr>
      </xdr:nvSpPr>
      <xdr:spPr>
        <a:xfrm>
          <a:off x="1428115" y="1839518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286</xdr:row>
      <xdr:rowOff>0</xdr:rowOff>
    </xdr:from>
    <xdr:to>
      <xdr:col>2</xdr:col>
      <xdr:colOff>274320</xdr:colOff>
      <xdr:row>287</xdr:row>
      <xdr:rowOff>80010</xdr:rowOff>
    </xdr:to>
    <xdr:sp>
      <xdr:nvSpPr>
        <xdr:cNvPr id="2592" name="Image1" descr="报表底图"/>
        <xdr:cNvSpPr>
          <a:spLocks noChangeAspect="1" noChangeArrowheads="1"/>
        </xdr:cNvSpPr>
      </xdr:nvSpPr>
      <xdr:spPr>
        <a:xfrm>
          <a:off x="1428115" y="1839518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286</xdr:row>
      <xdr:rowOff>0</xdr:rowOff>
    </xdr:from>
    <xdr:to>
      <xdr:col>2</xdr:col>
      <xdr:colOff>274320</xdr:colOff>
      <xdr:row>287</xdr:row>
      <xdr:rowOff>80010</xdr:rowOff>
    </xdr:to>
    <xdr:sp>
      <xdr:nvSpPr>
        <xdr:cNvPr id="2593" name="Image1" descr="报表底图"/>
        <xdr:cNvSpPr>
          <a:spLocks noChangeAspect="1" noChangeArrowheads="1"/>
        </xdr:cNvSpPr>
      </xdr:nvSpPr>
      <xdr:spPr>
        <a:xfrm>
          <a:off x="1428115" y="1839518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286</xdr:row>
      <xdr:rowOff>0</xdr:rowOff>
    </xdr:from>
    <xdr:to>
      <xdr:col>2</xdr:col>
      <xdr:colOff>274320</xdr:colOff>
      <xdr:row>287</xdr:row>
      <xdr:rowOff>80010</xdr:rowOff>
    </xdr:to>
    <xdr:sp>
      <xdr:nvSpPr>
        <xdr:cNvPr id="2594" name="Image1" descr="报表底图"/>
        <xdr:cNvSpPr>
          <a:spLocks noChangeAspect="1" noChangeArrowheads="1"/>
        </xdr:cNvSpPr>
      </xdr:nvSpPr>
      <xdr:spPr>
        <a:xfrm>
          <a:off x="1428115" y="1839518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286</xdr:row>
      <xdr:rowOff>0</xdr:rowOff>
    </xdr:from>
    <xdr:to>
      <xdr:col>2</xdr:col>
      <xdr:colOff>274320</xdr:colOff>
      <xdr:row>287</xdr:row>
      <xdr:rowOff>80010</xdr:rowOff>
    </xdr:to>
    <xdr:sp>
      <xdr:nvSpPr>
        <xdr:cNvPr id="2595" name="Image1" descr="报表底图"/>
        <xdr:cNvSpPr>
          <a:spLocks noChangeAspect="1" noChangeArrowheads="1"/>
        </xdr:cNvSpPr>
      </xdr:nvSpPr>
      <xdr:spPr>
        <a:xfrm>
          <a:off x="1428115" y="1839518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286</xdr:row>
      <xdr:rowOff>0</xdr:rowOff>
    </xdr:from>
    <xdr:to>
      <xdr:col>2</xdr:col>
      <xdr:colOff>274320</xdr:colOff>
      <xdr:row>287</xdr:row>
      <xdr:rowOff>80010</xdr:rowOff>
    </xdr:to>
    <xdr:sp>
      <xdr:nvSpPr>
        <xdr:cNvPr id="2596" name="Image1" descr="报表底图"/>
        <xdr:cNvSpPr>
          <a:spLocks noChangeAspect="1" noChangeArrowheads="1"/>
        </xdr:cNvSpPr>
      </xdr:nvSpPr>
      <xdr:spPr>
        <a:xfrm>
          <a:off x="1428115" y="1839518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286</xdr:row>
      <xdr:rowOff>0</xdr:rowOff>
    </xdr:from>
    <xdr:to>
      <xdr:col>2</xdr:col>
      <xdr:colOff>274320</xdr:colOff>
      <xdr:row>287</xdr:row>
      <xdr:rowOff>49530</xdr:rowOff>
    </xdr:to>
    <xdr:sp>
      <xdr:nvSpPr>
        <xdr:cNvPr id="2597" name="Image1" descr="报表底图"/>
        <xdr:cNvSpPr>
          <a:spLocks noChangeAspect="1" noChangeArrowheads="1"/>
        </xdr:cNvSpPr>
      </xdr:nvSpPr>
      <xdr:spPr>
        <a:xfrm>
          <a:off x="1428115" y="1839518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286</xdr:row>
      <xdr:rowOff>0</xdr:rowOff>
    </xdr:from>
    <xdr:to>
      <xdr:col>2</xdr:col>
      <xdr:colOff>274320</xdr:colOff>
      <xdr:row>287</xdr:row>
      <xdr:rowOff>49530</xdr:rowOff>
    </xdr:to>
    <xdr:sp>
      <xdr:nvSpPr>
        <xdr:cNvPr id="2598" name="Image1" descr="报表底图"/>
        <xdr:cNvSpPr>
          <a:spLocks noChangeAspect="1" noChangeArrowheads="1"/>
        </xdr:cNvSpPr>
      </xdr:nvSpPr>
      <xdr:spPr>
        <a:xfrm>
          <a:off x="1428115" y="1839518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286</xdr:row>
      <xdr:rowOff>0</xdr:rowOff>
    </xdr:from>
    <xdr:to>
      <xdr:col>2</xdr:col>
      <xdr:colOff>274320</xdr:colOff>
      <xdr:row>287</xdr:row>
      <xdr:rowOff>49530</xdr:rowOff>
    </xdr:to>
    <xdr:sp>
      <xdr:nvSpPr>
        <xdr:cNvPr id="2599" name="Image1" descr="报表底图"/>
        <xdr:cNvSpPr>
          <a:spLocks noChangeAspect="1" noChangeArrowheads="1"/>
        </xdr:cNvSpPr>
      </xdr:nvSpPr>
      <xdr:spPr>
        <a:xfrm>
          <a:off x="1428115" y="1839518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286</xdr:row>
      <xdr:rowOff>0</xdr:rowOff>
    </xdr:from>
    <xdr:to>
      <xdr:col>2</xdr:col>
      <xdr:colOff>274320</xdr:colOff>
      <xdr:row>287</xdr:row>
      <xdr:rowOff>49530</xdr:rowOff>
    </xdr:to>
    <xdr:sp>
      <xdr:nvSpPr>
        <xdr:cNvPr id="2600" name="Image1" descr="报表底图"/>
        <xdr:cNvSpPr>
          <a:spLocks noChangeAspect="1" noChangeArrowheads="1"/>
        </xdr:cNvSpPr>
      </xdr:nvSpPr>
      <xdr:spPr>
        <a:xfrm>
          <a:off x="1428115" y="1839518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286</xdr:row>
      <xdr:rowOff>28575</xdr:rowOff>
    </xdr:from>
    <xdr:to>
      <xdr:col>2</xdr:col>
      <xdr:colOff>274320</xdr:colOff>
      <xdr:row>287</xdr:row>
      <xdr:rowOff>78105</xdr:rowOff>
    </xdr:to>
    <xdr:sp>
      <xdr:nvSpPr>
        <xdr:cNvPr id="2601" name="Image1" descr="报表底图"/>
        <xdr:cNvSpPr>
          <a:spLocks noChangeAspect="1" noChangeArrowheads="1"/>
        </xdr:cNvSpPr>
      </xdr:nvSpPr>
      <xdr:spPr>
        <a:xfrm>
          <a:off x="1428115" y="183980455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287</xdr:row>
      <xdr:rowOff>0</xdr:rowOff>
    </xdr:from>
    <xdr:to>
      <xdr:col>2</xdr:col>
      <xdr:colOff>274320</xdr:colOff>
      <xdr:row>288</xdr:row>
      <xdr:rowOff>49530</xdr:rowOff>
    </xdr:to>
    <xdr:sp>
      <xdr:nvSpPr>
        <xdr:cNvPr id="2602" name="AutoShape 27" descr="报表底图"/>
        <xdr:cNvSpPr>
          <a:spLocks noChangeAspect="1" noChangeArrowheads="1"/>
        </xdr:cNvSpPr>
      </xdr:nvSpPr>
      <xdr:spPr>
        <a:xfrm>
          <a:off x="1428115" y="184380505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287</xdr:row>
      <xdr:rowOff>0</xdr:rowOff>
    </xdr:from>
    <xdr:to>
      <xdr:col>2</xdr:col>
      <xdr:colOff>274320</xdr:colOff>
      <xdr:row>288</xdr:row>
      <xdr:rowOff>80010</xdr:rowOff>
    </xdr:to>
    <xdr:sp>
      <xdr:nvSpPr>
        <xdr:cNvPr id="2603" name="AutoShape 28" descr="报表底图"/>
        <xdr:cNvSpPr>
          <a:spLocks noChangeAspect="1" noChangeArrowheads="1"/>
        </xdr:cNvSpPr>
      </xdr:nvSpPr>
      <xdr:spPr>
        <a:xfrm>
          <a:off x="1428115" y="184380505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287</xdr:row>
      <xdr:rowOff>0</xdr:rowOff>
    </xdr:from>
    <xdr:to>
      <xdr:col>2</xdr:col>
      <xdr:colOff>274320</xdr:colOff>
      <xdr:row>288</xdr:row>
      <xdr:rowOff>80010</xdr:rowOff>
    </xdr:to>
    <xdr:sp>
      <xdr:nvSpPr>
        <xdr:cNvPr id="2604" name="AutoShape 29" descr="报表底图"/>
        <xdr:cNvSpPr>
          <a:spLocks noChangeAspect="1" noChangeArrowheads="1"/>
        </xdr:cNvSpPr>
      </xdr:nvSpPr>
      <xdr:spPr>
        <a:xfrm>
          <a:off x="1428115" y="184380505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287</xdr:row>
      <xdr:rowOff>0</xdr:rowOff>
    </xdr:from>
    <xdr:to>
      <xdr:col>2</xdr:col>
      <xdr:colOff>274320</xdr:colOff>
      <xdr:row>288</xdr:row>
      <xdr:rowOff>80010</xdr:rowOff>
    </xdr:to>
    <xdr:sp>
      <xdr:nvSpPr>
        <xdr:cNvPr id="2605" name="AutoShape 30" descr="报表底图"/>
        <xdr:cNvSpPr>
          <a:spLocks noChangeAspect="1" noChangeArrowheads="1"/>
        </xdr:cNvSpPr>
      </xdr:nvSpPr>
      <xdr:spPr>
        <a:xfrm>
          <a:off x="1428115" y="184380505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287</xdr:row>
      <xdr:rowOff>0</xdr:rowOff>
    </xdr:from>
    <xdr:to>
      <xdr:col>2</xdr:col>
      <xdr:colOff>274320</xdr:colOff>
      <xdr:row>288</xdr:row>
      <xdr:rowOff>80010</xdr:rowOff>
    </xdr:to>
    <xdr:sp>
      <xdr:nvSpPr>
        <xdr:cNvPr id="2606" name="AutoShape 31" descr="报表底图"/>
        <xdr:cNvSpPr>
          <a:spLocks noChangeAspect="1" noChangeArrowheads="1"/>
        </xdr:cNvSpPr>
      </xdr:nvSpPr>
      <xdr:spPr>
        <a:xfrm>
          <a:off x="1428115" y="184380505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287</xdr:row>
      <xdr:rowOff>0</xdr:rowOff>
    </xdr:from>
    <xdr:to>
      <xdr:col>2</xdr:col>
      <xdr:colOff>274320</xdr:colOff>
      <xdr:row>288</xdr:row>
      <xdr:rowOff>80010</xdr:rowOff>
    </xdr:to>
    <xdr:sp>
      <xdr:nvSpPr>
        <xdr:cNvPr id="2607" name="AutoShape 32" descr="报表底图"/>
        <xdr:cNvSpPr>
          <a:spLocks noChangeAspect="1" noChangeArrowheads="1"/>
        </xdr:cNvSpPr>
      </xdr:nvSpPr>
      <xdr:spPr>
        <a:xfrm>
          <a:off x="1428115" y="184380505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287</xdr:row>
      <xdr:rowOff>0</xdr:rowOff>
    </xdr:from>
    <xdr:to>
      <xdr:col>2</xdr:col>
      <xdr:colOff>274320</xdr:colOff>
      <xdr:row>288</xdr:row>
      <xdr:rowOff>80010</xdr:rowOff>
    </xdr:to>
    <xdr:sp>
      <xdr:nvSpPr>
        <xdr:cNvPr id="2608" name="AutoShape 33" descr="报表底图"/>
        <xdr:cNvSpPr>
          <a:spLocks noChangeAspect="1" noChangeArrowheads="1"/>
        </xdr:cNvSpPr>
      </xdr:nvSpPr>
      <xdr:spPr>
        <a:xfrm>
          <a:off x="1428115" y="184380505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287</xdr:row>
      <xdr:rowOff>0</xdr:rowOff>
    </xdr:from>
    <xdr:to>
      <xdr:col>2</xdr:col>
      <xdr:colOff>274320</xdr:colOff>
      <xdr:row>288</xdr:row>
      <xdr:rowOff>80010</xdr:rowOff>
    </xdr:to>
    <xdr:sp>
      <xdr:nvSpPr>
        <xdr:cNvPr id="2609" name="AutoShape 34" descr="报表底图"/>
        <xdr:cNvSpPr>
          <a:spLocks noChangeAspect="1" noChangeArrowheads="1"/>
        </xdr:cNvSpPr>
      </xdr:nvSpPr>
      <xdr:spPr>
        <a:xfrm>
          <a:off x="1428115" y="184380505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287</xdr:row>
      <xdr:rowOff>0</xdr:rowOff>
    </xdr:from>
    <xdr:to>
      <xdr:col>2</xdr:col>
      <xdr:colOff>274320</xdr:colOff>
      <xdr:row>288</xdr:row>
      <xdr:rowOff>49530</xdr:rowOff>
    </xdr:to>
    <xdr:sp>
      <xdr:nvSpPr>
        <xdr:cNvPr id="2610" name="AutoShape 35" descr="报表底图"/>
        <xdr:cNvSpPr>
          <a:spLocks noChangeAspect="1" noChangeArrowheads="1"/>
        </xdr:cNvSpPr>
      </xdr:nvSpPr>
      <xdr:spPr>
        <a:xfrm>
          <a:off x="1428115" y="184380505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287</xdr:row>
      <xdr:rowOff>0</xdr:rowOff>
    </xdr:from>
    <xdr:to>
      <xdr:col>2</xdr:col>
      <xdr:colOff>274320</xdr:colOff>
      <xdr:row>288</xdr:row>
      <xdr:rowOff>49530</xdr:rowOff>
    </xdr:to>
    <xdr:sp>
      <xdr:nvSpPr>
        <xdr:cNvPr id="2611" name="AutoShape 36" descr="报表底图"/>
        <xdr:cNvSpPr>
          <a:spLocks noChangeAspect="1" noChangeArrowheads="1"/>
        </xdr:cNvSpPr>
      </xdr:nvSpPr>
      <xdr:spPr>
        <a:xfrm>
          <a:off x="1428115" y="184380505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287</xdr:row>
      <xdr:rowOff>0</xdr:rowOff>
    </xdr:from>
    <xdr:to>
      <xdr:col>2</xdr:col>
      <xdr:colOff>274320</xdr:colOff>
      <xdr:row>288</xdr:row>
      <xdr:rowOff>49530</xdr:rowOff>
    </xdr:to>
    <xdr:sp>
      <xdr:nvSpPr>
        <xdr:cNvPr id="2612" name="AutoShape 37" descr="报表底图"/>
        <xdr:cNvSpPr>
          <a:spLocks noChangeAspect="1" noChangeArrowheads="1"/>
        </xdr:cNvSpPr>
      </xdr:nvSpPr>
      <xdr:spPr>
        <a:xfrm>
          <a:off x="1428115" y="184380505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287</xdr:row>
      <xdr:rowOff>0</xdr:rowOff>
    </xdr:from>
    <xdr:to>
      <xdr:col>2</xdr:col>
      <xdr:colOff>274320</xdr:colOff>
      <xdr:row>288</xdr:row>
      <xdr:rowOff>49530</xdr:rowOff>
    </xdr:to>
    <xdr:sp>
      <xdr:nvSpPr>
        <xdr:cNvPr id="2613" name="AutoShape 38" descr="报表底图"/>
        <xdr:cNvSpPr>
          <a:spLocks noChangeAspect="1" noChangeArrowheads="1"/>
        </xdr:cNvSpPr>
      </xdr:nvSpPr>
      <xdr:spPr>
        <a:xfrm>
          <a:off x="1428115" y="184380505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287</xdr:row>
      <xdr:rowOff>0</xdr:rowOff>
    </xdr:from>
    <xdr:to>
      <xdr:col>2</xdr:col>
      <xdr:colOff>274320</xdr:colOff>
      <xdr:row>288</xdr:row>
      <xdr:rowOff>49530</xdr:rowOff>
    </xdr:to>
    <xdr:sp>
      <xdr:nvSpPr>
        <xdr:cNvPr id="2614" name="AutoShape 39" descr="报表底图"/>
        <xdr:cNvSpPr>
          <a:spLocks noChangeAspect="1" noChangeArrowheads="1"/>
        </xdr:cNvSpPr>
      </xdr:nvSpPr>
      <xdr:spPr>
        <a:xfrm>
          <a:off x="1428115" y="184380505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287</xdr:row>
      <xdr:rowOff>0</xdr:rowOff>
    </xdr:from>
    <xdr:to>
      <xdr:col>2</xdr:col>
      <xdr:colOff>274320</xdr:colOff>
      <xdr:row>288</xdr:row>
      <xdr:rowOff>49530</xdr:rowOff>
    </xdr:to>
    <xdr:sp>
      <xdr:nvSpPr>
        <xdr:cNvPr id="2615" name="AutoShape 40" descr="报表底图"/>
        <xdr:cNvSpPr>
          <a:spLocks noChangeAspect="1" noChangeArrowheads="1"/>
        </xdr:cNvSpPr>
      </xdr:nvSpPr>
      <xdr:spPr>
        <a:xfrm>
          <a:off x="1428115" y="184380505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287</xdr:row>
      <xdr:rowOff>0</xdr:rowOff>
    </xdr:from>
    <xdr:to>
      <xdr:col>2</xdr:col>
      <xdr:colOff>274320</xdr:colOff>
      <xdr:row>288</xdr:row>
      <xdr:rowOff>80010</xdr:rowOff>
    </xdr:to>
    <xdr:sp>
      <xdr:nvSpPr>
        <xdr:cNvPr id="2616" name="AutoShape 41" descr="报表底图"/>
        <xdr:cNvSpPr>
          <a:spLocks noChangeAspect="1" noChangeArrowheads="1"/>
        </xdr:cNvSpPr>
      </xdr:nvSpPr>
      <xdr:spPr>
        <a:xfrm>
          <a:off x="1428115" y="184380505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287</xdr:row>
      <xdr:rowOff>0</xdr:rowOff>
    </xdr:from>
    <xdr:to>
      <xdr:col>2</xdr:col>
      <xdr:colOff>274320</xdr:colOff>
      <xdr:row>288</xdr:row>
      <xdr:rowOff>80010</xdr:rowOff>
    </xdr:to>
    <xdr:sp>
      <xdr:nvSpPr>
        <xdr:cNvPr id="2617" name="AutoShape 42" descr="报表底图"/>
        <xdr:cNvSpPr>
          <a:spLocks noChangeAspect="1" noChangeArrowheads="1"/>
        </xdr:cNvSpPr>
      </xdr:nvSpPr>
      <xdr:spPr>
        <a:xfrm>
          <a:off x="1428115" y="184380505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287</xdr:row>
      <xdr:rowOff>0</xdr:rowOff>
    </xdr:from>
    <xdr:to>
      <xdr:col>2</xdr:col>
      <xdr:colOff>274320</xdr:colOff>
      <xdr:row>288</xdr:row>
      <xdr:rowOff>80010</xdr:rowOff>
    </xdr:to>
    <xdr:sp>
      <xdr:nvSpPr>
        <xdr:cNvPr id="2618" name="AutoShape 43" descr="报表底图"/>
        <xdr:cNvSpPr>
          <a:spLocks noChangeAspect="1" noChangeArrowheads="1"/>
        </xdr:cNvSpPr>
      </xdr:nvSpPr>
      <xdr:spPr>
        <a:xfrm>
          <a:off x="1428115" y="184380505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287</xdr:row>
      <xdr:rowOff>0</xdr:rowOff>
    </xdr:from>
    <xdr:to>
      <xdr:col>2</xdr:col>
      <xdr:colOff>274320</xdr:colOff>
      <xdr:row>288</xdr:row>
      <xdr:rowOff>80010</xdr:rowOff>
    </xdr:to>
    <xdr:sp>
      <xdr:nvSpPr>
        <xdr:cNvPr id="2619" name="AutoShape 44" descr="报表底图"/>
        <xdr:cNvSpPr>
          <a:spLocks noChangeAspect="1" noChangeArrowheads="1"/>
        </xdr:cNvSpPr>
      </xdr:nvSpPr>
      <xdr:spPr>
        <a:xfrm>
          <a:off x="1428115" y="184380505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287</xdr:row>
      <xdr:rowOff>0</xdr:rowOff>
    </xdr:from>
    <xdr:to>
      <xdr:col>2</xdr:col>
      <xdr:colOff>274320</xdr:colOff>
      <xdr:row>288</xdr:row>
      <xdr:rowOff>80010</xdr:rowOff>
    </xdr:to>
    <xdr:sp>
      <xdr:nvSpPr>
        <xdr:cNvPr id="2620" name="AutoShape 45" descr="报表底图"/>
        <xdr:cNvSpPr>
          <a:spLocks noChangeAspect="1" noChangeArrowheads="1"/>
        </xdr:cNvSpPr>
      </xdr:nvSpPr>
      <xdr:spPr>
        <a:xfrm>
          <a:off x="1428115" y="184380505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287</xdr:row>
      <xdr:rowOff>0</xdr:rowOff>
    </xdr:from>
    <xdr:to>
      <xdr:col>2</xdr:col>
      <xdr:colOff>274320</xdr:colOff>
      <xdr:row>288</xdr:row>
      <xdr:rowOff>80010</xdr:rowOff>
    </xdr:to>
    <xdr:sp>
      <xdr:nvSpPr>
        <xdr:cNvPr id="2621" name="AutoShape 46" descr="报表底图"/>
        <xdr:cNvSpPr>
          <a:spLocks noChangeAspect="1" noChangeArrowheads="1"/>
        </xdr:cNvSpPr>
      </xdr:nvSpPr>
      <xdr:spPr>
        <a:xfrm>
          <a:off x="1428115" y="184380505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287</xdr:row>
      <xdr:rowOff>0</xdr:rowOff>
    </xdr:from>
    <xdr:to>
      <xdr:col>2</xdr:col>
      <xdr:colOff>274320</xdr:colOff>
      <xdr:row>288</xdr:row>
      <xdr:rowOff>80010</xdr:rowOff>
    </xdr:to>
    <xdr:sp>
      <xdr:nvSpPr>
        <xdr:cNvPr id="2622" name="AutoShape 47" descr="报表底图"/>
        <xdr:cNvSpPr>
          <a:spLocks noChangeAspect="1" noChangeArrowheads="1"/>
        </xdr:cNvSpPr>
      </xdr:nvSpPr>
      <xdr:spPr>
        <a:xfrm>
          <a:off x="1428115" y="184380505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287</xdr:row>
      <xdr:rowOff>0</xdr:rowOff>
    </xdr:from>
    <xdr:to>
      <xdr:col>2</xdr:col>
      <xdr:colOff>274320</xdr:colOff>
      <xdr:row>288</xdr:row>
      <xdr:rowOff>49530</xdr:rowOff>
    </xdr:to>
    <xdr:sp>
      <xdr:nvSpPr>
        <xdr:cNvPr id="2623" name="AutoShape 48" descr="报表底图"/>
        <xdr:cNvSpPr>
          <a:spLocks noChangeAspect="1" noChangeArrowheads="1"/>
        </xdr:cNvSpPr>
      </xdr:nvSpPr>
      <xdr:spPr>
        <a:xfrm>
          <a:off x="1428115" y="184380505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287</xdr:row>
      <xdr:rowOff>0</xdr:rowOff>
    </xdr:from>
    <xdr:to>
      <xdr:col>2</xdr:col>
      <xdr:colOff>274320</xdr:colOff>
      <xdr:row>288</xdr:row>
      <xdr:rowOff>49530</xdr:rowOff>
    </xdr:to>
    <xdr:sp>
      <xdr:nvSpPr>
        <xdr:cNvPr id="2624" name="AutoShape 49" descr="报表底图"/>
        <xdr:cNvSpPr>
          <a:spLocks noChangeAspect="1" noChangeArrowheads="1"/>
        </xdr:cNvSpPr>
      </xdr:nvSpPr>
      <xdr:spPr>
        <a:xfrm>
          <a:off x="1428115" y="184380505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287</xdr:row>
      <xdr:rowOff>0</xdr:rowOff>
    </xdr:from>
    <xdr:to>
      <xdr:col>2</xdr:col>
      <xdr:colOff>274320</xdr:colOff>
      <xdr:row>288</xdr:row>
      <xdr:rowOff>49530</xdr:rowOff>
    </xdr:to>
    <xdr:sp>
      <xdr:nvSpPr>
        <xdr:cNvPr id="2625" name="AutoShape 50" descr="报表底图"/>
        <xdr:cNvSpPr>
          <a:spLocks noChangeAspect="1" noChangeArrowheads="1"/>
        </xdr:cNvSpPr>
      </xdr:nvSpPr>
      <xdr:spPr>
        <a:xfrm>
          <a:off x="1428115" y="184380505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287</xdr:row>
      <xdr:rowOff>0</xdr:rowOff>
    </xdr:from>
    <xdr:to>
      <xdr:col>2</xdr:col>
      <xdr:colOff>274320</xdr:colOff>
      <xdr:row>288</xdr:row>
      <xdr:rowOff>49530</xdr:rowOff>
    </xdr:to>
    <xdr:sp>
      <xdr:nvSpPr>
        <xdr:cNvPr id="2626" name="AutoShape 51" descr="报表底图"/>
        <xdr:cNvSpPr>
          <a:spLocks noChangeAspect="1" noChangeArrowheads="1"/>
        </xdr:cNvSpPr>
      </xdr:nvSpPr>
      <xdr:spPr>
        <a:xfrm>
          <a:off x="1428115" y="184380505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287</xdr:row>
      <xdr:rowOff>0</xdr:rowOff>
    </xdr:from>
    <xdr:to>
      <xdr:col>2</xdr:col>
      <xdr:colOff>274320</xdr:colOff>
      <xdr:row>288</xdr:row>
      <xdr:rowOff>49530</xdr:rowOff>
    </xdr:to>
    <xdr:sp>
      <xdr:nvSpPr>
        <xdr:cNvPr id="2627" name="AutoShape 52" descr="报表底图"/>
        <xdr:cNvSpPr>
          <a:spLocks noChangeAspect="1" noChangeArrowheads="1"/>
        </xdr:cNvSpPr>
      </xdr:nvSpPr>
      <xdr:spPr>
        <a:xfrm>
          <a:off x="1428115" y="184380505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287</xdr:row>
      <xdr:rowOff>0</xdr:rowOff>
    </xdr:from>
    <xdr:to>
      <xdr:col>2</xdr:col>
      <xdr:colOff>274320</xdr:colOff>
      <xdr:row>288</xdr:row>
      <xdr:rowOff>49530</xdr:rowOff>
    </xdr:to>
    <xdr:sp>
      <xdr:nvSpPr>
        <xdr:cNvPr id="2628" name="Image1" descr="报表底图"/>
        <xdr:cNvSpPr>
          <a:spLocks noChangeAspect="1" noChangeArrowheads="1"/>
        </xdr:cNvSpPr>
      </xdr:nvSpPr>
      <xdr:spPr>
        <a:xfrm>
          <a:off x="1428115" y="184380505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287</xdr:row>
      <xdr:rowOff>0</xdr:rowOff>
    </xdr:from>
    <xdr:to>
      <xdr:col>2</xdr:col>
      <xdr:colOff>274320</xdr:colOff>
      <xdr:row>288</xdr:row>
      <xdr:rowOff>80010</xdr:rowOff>
    </xdr:to>
    <xdr:sp>
      <xdr:nvSpPr>
        <xdr:cNvPr id="2629" name="Image1" descr="报表底图"/>
        <xdr:cNvSpPr>
          <a:spLocks noChangeAspect="1" noChangeArrowheads="1"/>
        </xdr:cNvSpPr>
      </xdr:nvSpPr>
      <xdr:spPr>
        <a:xfrm>
          <a:off x="1428115" y="184380505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287</xdr:row>
      <xdr:rowOff>0</xdr:rowOff>
    </xdr:from>
    <xdr:to>
      <xdr:col>2</xdr:col>
      <xdr:colOff>274320</xdr:colOff>
      <xdr:row>288</xdr:row>
      <xdr:rowOff>80010</xdr:rowOff>
    </xdr:to>
    <xdr:sp>
      <xdr:nvSpPr>
        <xdr:cNvPr id="2630" name="Image1" descr="报表底图"/>
        <xdr:cNvSpPr>
          <a:spLocks noChangeAspect="1" noChangeArrowheads="1"/>
        </xdr:cNvSpPr>
      </xdr:nvSpPr>
      <xdr:spPr>
        <a:xfrm>
          <a:off x="1428115" y="184380505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287</xdr:row>
      <xdr:rowOff>0</xdr:rowOff>
    </xdr:from>
    <xdr:to>
      <xdr:col>2</xdr:col>
      <xdr:colOff>274320</xdr:colOff>
      <xdr:row>288</xdr:row>
      <xdr:rowOff>80010</xdr:rowOff>
    </xdr:to>
    <xdr:sp>
      <xdr:nvSpPr>
        <xdr:cNvPr id="2631" name="Image1" descr="报表底图"/>
        <xdr:cNvSpPr>
          <a:spLocks noChangeAspect="1" noChangeArrowheads="1"/>
        </xdr:cNvSpPr>
      </xdr:nvSpPr>
      <xdr:spPr>
        <a:xfrm>
          <a:off x="1428115" y="184380505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287</xdr:row>
      <xdr:rowOff>0</xdr:rowOff>
    </xdr:from>
    <xdr:to>
      <xdr:col>2</xdr:col>
      <xdr:colOff>274320</xdr:colOff>
      <xdr:row>288</xdr:row>
      <xdr:rowOff>80010</xdr:rowOff>
    </xdr:to>
    <xdr:sp>
      <xdr:nvSpPr>
        <xdr:cNvPr id="2632" name="Image1" descr="报表底图"/>
        <xdr:cNvSpPr>
          <a:spLocks noChangeAspect="1" noChangeArrowheads="1"/>
        </xdr:cNvSpPr>
      </xdr:nvSpPr>
      <xdr:spPr>
        <a:xfrm>
          <a:off x="1428115" y="184380505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287</xdr:row>
      <xdr:rowOff>0</xdr:rowOff>
    </xdr:from>
    <xdr:to>
      <xdr:col>2</xdr:col>
      <xdr:colOff>274320</xdr:colOff>
      <xdr:row>288</xdr:row>
      <xdr:rowOff>80010</xdr:rowOff>
    </xdr:to>
    <xdr:sp>
      <xdr:nvSpPr>
        <xdr:cNvPr id="2633" name="Image1" descr="报表底图"/>
        <xdr:cNvSpPr>
          <a:spLocks noChangeAspect="1" noChangeArrowheads="1"/>
        </xdr:cNvSpPr>
      </xdr:nvSpPr>
      <xdr:spPr>
        <a:xfrm>
          <a:off x="1428115" y="184380505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287</xdr:row>
      <xdr:rowOff>0</xdr:rowOff>
    </xdr:from>
    <xdr:to>
      <xdr:col>2</xdr:col>
      <xdr:colOff>274320</xdr:colOff>
      <xdr:row>288</xdr:row>
      <xdr:rowOff>80010</xdr:rowOff>
    </xdr:to>
    <xdr:sp>
      <xdr:nvSpPr>
        <xdr:cNvPr id="2634" name="Image1" descr="报表底图"/>
        <xdr:cNvSpPr>
          <a:spLocks noChangeAspect="1" noChangeArrowheads="1"/>
        </xdr:cNvSpPr>
      </xdr:nvSpPr>
      <xdr:spPr>
        <a:xfrm>
          <a:off x="1428115" y="184380505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287</xdr:row>
      <xdr:rowOff>0</xdr:rowOff>
    </xdr:from>
    <xdr:to>
      <xdr:col>2</xdr:col>
      <xdr:colOff>274320</xdr:colOff>
      <xdr:row>288</xdr:row>
      <xdr:rowOff>80010</xdr:rowOff>
    </xdr:to>
    <xdr:sp>
      <xdr:nvSpPr>
        <xdr:cNvPr id="2635" name="Image1" descr="报表底图"/>
        <xdr:cNvSpPr>
          <a:spLocks noChangeAspect="1" noChangeArrowheads="1"/>
        </xdr:cNvSpPr>
      </xdr:nvSpPr>
      <xdr:spPr>
        <a:xfrm>
          <a:off x="1428115" y="184380505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287</xdr:row>
      <xdr:rowOff>0</xdr:rowOff>
    </xdr:from>
    <xdr:to>
      <xdr:col>2</xdr:col>
      <xdr:colOff>274320</xdr:colOff>
      <xdr:row>288</xdr:row>
      <xdr:rowOff>49530</xdr:rowOff>
    </xdr:to>
    <xdr:sp>
      <xdr:nvSpPr>
        <xdr:cNvPr id="2636" name="Image1" descr="报表底图"/>
        <xdr:cNvSpPr>
          <a:spLocks noChangeAspect="1" noChangeArrowheads="1"/>
        </xdr:cNvSpPr>
      </xdr:nvSpPr>
      <xdr:spPr>
        <a:xfrm>
          <a:off x="1428115" y="184380505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287</xdr:row>
      <xdr:rowOff>0</xdr:rowOff>
    </xdr:from>
    <xdr:to>
      <xdr:col>2</xdr:col>
      <xdr:colOff>274320</xdr:colOff>
      <xdr:row>288</xdr:row>
      <xdr:rowOff>49530</xdr:rowOff>
    </xdr:to>
    <xdr:sp>
      <xdr:nvSpPr>
        <xdr:cNvPr id="2637" name="Image1" descr="报表底图"/>
        <xdr:cNvSpPr>
          <a:spLocks noChangeAspect="1" noChangeArrowheads="1"/>
        </xdr:cNvSpPr>
      </xdr:nvSpPr>
      <xdr:spPr>
        <a:xfrm>
          <a:off x="1428115" y="184380505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287</xdr:row>
      <xdr:rowOff>0</xdr:rowOff>
    </xdr:from>
    <xdr:to>
      <xdr:col>2</xdr:col>
      <xdr:colOff>274320</xdr:colOff>
      <xdr:row>288</xdr:row>
      <xdr:rowOff>49530</xdr:rowOff>
    </xdr:to>
    <xdr:sp>
      <xdr:nvSpPr>
        <xdr:cNvPr id="2638" name="Image1" descr="报表底图"/>
        <xdr:cNvSpPr>
          <a:spLocks noChangeAspect="1" noChangeArrowheads="1"/>
        </xdr:cNvSpPr>
      </xdr:nvSpPr>
      <xdr:spPr>
        <a:xfrm>
          <a:off x="1428115" y="184380505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287</xdr:row>
      <xdr:rowOff>0</xdr:rowOff>
    </xdr:from>
    <xdr:to>
      <xdr:col>2</xdr:col>
      <xdr:colOff>274320</xdr:colOff>
      <xdr:row>288</xdr:row>
      <xdr:rowOff>49530</xdr:rowOff>
    </xdr:to>
    <xdr:sp>
      <xdr:nvSpPr>
        <xdr:cNvPr id="2639" name="Image1" descr="报表底图"/>
        <xdr:cNvSpPr>
          <a:spLocks noChangeAspect="1" noChangeArrowheads="1"/>
        </xdr:cNvSpPr>
      </xdr:nvSpPr>
      <xdr:spPr>
        <a:xfrm>
          <a:off x="1428115" y="184380505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287</xdr:row>
      <xdr:rowOff>0</xdr:rowOff>
    </xdr:from>
    <xdr:to>
      <xdr:col>2</xdr:col>
      <xdr:colOff>274320</xdr:colOff>
      <xdr:row>288</xdr:row>
      <xdr:rowOff>49530</xdr:rowOff>
    </xdr:to>
    <xdr:sp>
      <xdr:nvSpPr>
        <xdr:cNvPr id="2640" name="Image1" descr="报表底图"/>
        <xdr:cNvSpPr>
          <a:spLocks noChangeAspect="1" noChangeArrowheads="1"/>
        </xdr:cNvSpPr>
      </xdr:nvSpPr>
      <xdr:spPr>
        <a:xfrm>
          <a:off x="1428115" y="184380505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287</xdr:row>
      <xdr:rowOff>0</xdr:rowOff>
    </xdr:from>
    <xdr:to>
      <xdr:col>2</xdr:col>
      <xdr:colOff>274320</xdr:colOff>
      <xdr:row>288</xdr:row>
      <xdr:rowOff>49530</xdr:rowOff>
    </xdr:to>
    <xdr:sp>
      <xdr:nvSpPr>
        <xdr:cNvPr id="2641" name="Image1" descr="报表底图"/>
        <xdr:cNvSpPr>
          <a:spLocks noChangeAspect="1" noChangeArrowheads="1"/>
        </xdr:cNvSpPr>
      </xdr:nvSpPr>
      <xdr:spPr>
        <a:xfrm>
          <a:off x="1428115" y="184380505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287</xdr:row>
      <xdr:rowOff>0</xdr:rowOff>
    </xdr:from>
    <xdr:to>
      <xdr:col>2</xdr:col>
      <xdr:colOff>274320</xdr:colOff>
      <xdr:row>288</xdr:row>
      <xdr:rowOff>80010</xdr:rowOff>
    </xdr:to>
    <xdr:sp>
      <xdr:nvSpPr>
        <xdr:cNvPr id="2642" name="Image1" descr="报表底图"/>
        <xdr:cNvSpPr>
          <a:spLocks noChangeAspect="1" noChangeArrowheads="1"/>
        </xdr:cNvSpPr>
      </xdr:nvSpPr>
      <xdr:spPr>
        <a:xfrm>
          <a:off x="1428115" y="184380505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287</xdr:row>
      <xdr:rowOff>0</xdr:rowOff>
    </xdr:from>
    <xdr:to>
      <xdr:col>2</xdr:col>
      <xdr:colOff>274320</xdr:colOff>
      <xdr:row>288</xdr:row>
      <xdr:rowOff>80010</xdr:rowOff>
    </xdr:to>
    <xdr:sp>
      <xdr:nvSpPr>
        <xdr:cNvPr id="2643" name="Image1" descr="报表底图"/>
        <xdr:cNvSpPr>
          <a:spLocks noChangeAspect="1" noChangeArrowheads="1"/>
        </xdr:cNvSpPr>
      </xdr:nvSpPr>
      <xdr:spPr>
        <a:xfrm>
          <a:off x="1428115" y="184380505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287</xdr:row>
      <xdr:rowOff>0</xdr:rowOff>
    </xdr:from>
    <xdr:to>
      <xdr:col>2</xdr:col>
      <xdr:colOff>274320</xdr:colOff>
      <xdr:row>288</xdr:row>
      <xdr:rowOff>80010</xdr:rowOff>
    </xdr:to>
    <xdr:sp>
      <xdr:nvSpPr>
        <xdr:cNvPr id="2644" name="Image1" descr="报表底图"/>
        <xdr:cNvSpPr>
          <a:spLocks noChangeAspect="1" noChangeArrowheads="1"/>
        </xdr:cNvSpPr>
      </xdr:nvSpPr>
      <xdr:spPr>
        <a:xfrm>
          <a:off x="1428115" y="184380505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287</xdr:row>
      <xdr:rowOff>0</xdr:rowOff>
    </xdr:from>
    <xdr:to>
      <xdr:col>2</xdr:col>
      <xdr:colOff>274320</xdr:colOff>
      <xdr:row>288</xdr:row>
      <xdr:rowOff>80010</xdr:rowOff>
    </xdr:to>
    <xdr:sp>
      <xdr:nvSpPr>
        <xdr:cNvPr id="2645" name="Image1" descr="报表底图"/>
        <xdr:cNvSpPr>
          <a:spLocks noChangeAspect="1" noChangeArrowheads="1"/>
        </xdr:cNvSpPr>
      </xdr:nvSpPr>
      <xdr:spPr>
        <a:xfrm>
          <a:off x="1428115" y="184380505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287</xdr:row>
      <xdr:rowOff>0</xdr:rowOff>
    </xdr:from>
    <xdr:to>
      <xdr:col>2</xdr:col>
      <xdr:colOff>274320</xdr:colOff>
      <xdr:row>288</xdr:row>
      <xdr:rowOff>80010</xdr:rowOff>
    </xdr:to>
    <xdr:sp>
      <xdr:nvSpPr>
        <xdr:cNvPr id="2646" name="Image1" descr="报表底图"/>
        <xdr:cNvSpPr>
          <a:spLocks noChangeAspect="1" noChangeArrowheads="1"/>
        </xdr:cNvSpPr>
      </xdr:nvSpPr>
      <xdr:spPr>
        <a:xfrm>
          <a:off x="1428115" y="184380505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287</xdr:row>
      <xdr:rowOff>0</xdr:rowOff>
    </xdr:from>
    <xdr:to>
      <xdr:col>2</xdr:col>
      <xdr:colOff>274320</xdr:colOff>
      <xdr:row>288</xdr:row>
      <xdr:rowOff>80010</xdr:rowOff>
    </xdr:to>
    <xdr:sp>
      <xdr:nvSpPr>
        <xdr:cNvPr id="2647" name="Image1" descr="报表底图"/>
        <xdr:cNvSpPr>
          <a:spLocks noChangeAspect="1" noChangeArrowheads="1"/>
        </xdr:cNvSpPr>
      </xdr:nvSpPr>
      <xdr:spPr>
        <a:xfrm>
          <a:off x="1428115" y="184380505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287</xdr:row>
      <xdr:rowOff>0</xdr:rowOff>
    </xdr:from>
    <xdr:to>
      <xdr:col>2</xdr:col>
      <xdr:colOff>274320</xdr:colOff>
      <xdr:row>288</xdr:row>
      <xdr:rowOff>80010</xdr:rowOff>
    </xdr:to>
    <xdr:sp>
      <xdr:nvSpPr>
        <xdr:cNvPr id="2648" name="Image1" descr="报表底图"/>
        <xdr:cNvSpPr>
          <a:spLocks noChangeAspect="1" noChangeArrowheads="1"/>
        </xdr:cNvSpPr>
      </xdr:nvSpPr>
      <xdr:spPr>
        <a:xfrm>
          <a:off x="1428115" y="184380505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287</xdr:row>
      <xdr:rowOff>0</xdr:rowOff>
    </xdr:from>
    <xdr:to>
      <xdr:col>2</xdr:col>
      <xdr:colOff>274320</xdr:colOff>
      <xdr:row>288</xdr:row>
      <xdr:rowOff>49530</xdr:rowOff>
    </xdr:to>
    <xdr:sp>
      <xdr:nvSpPr>
        <xdr:cNvPr id="2649" name="Image1" descr="报表底图"/>
        <xdr:cNvSpPr>
          <a:spLocks noChangeAspect="1" noChangeArrowheads="1"/>
        </xdr:cNvSpPr>
      </xdr:nvSpPr>
      <xdr:spPr>
        <a:xfrm>
          <a:off x="1428115" y="184380505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287</xdr:row>
      <xdr:rowOff>0</xdr:rowOff>
    </xdr:from>
    <xdr:to>
      <xdr:col>2</xdr:col>
      <xdr:colOff>274320</xdr:colOff>
      <xdr:row>288</xdr:row>
      <xdr:rowOff>49530</xdr:rowOff>
    </xdr:to>
    <xdr:sp>
      <xdr:nvSpPr>
        <xdr:cNvPr id="2650" name="Image1" descr="报表底图"/>
        <xdr:cNvSpPr>
          <a:spLocks noChangeAspect="1" noChangeArrowheads="1"/>
        </xdr:cNvSpPr>
      </xdr:nvSpPr>
      <xdr:spPr>
        <a:xfrm>
          <a:off x="1428115" y="184380505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287</xdr:row>
      <xdr:rowOff>0</xdr:rowOff>
    </xdr:from>
    <xdr:to>
      <xdr:col>2</xdr:col>
      <xdr:colOff>274320</xdr:colOff>
      <xdr:row>288</xdr:row>
      <xdr:rowOff>49530</xdr:rowOff>
    </xdr:to>
    <xdr:sp>
      <xdr:nvSpPr>
        <xdr:cNvPr id="2651" name="Image1" descr="报表底图"/>
        <xdr:cNvSpPr>
          <a:spLocks noChangeAspect="1" noChangeArrowheads="1"/>
        </xdr:cNvSpPr>
      </xdr:nvSpPr>
      <xdr:spPr>
        <a:xfrm>
          <a:off x="1428115" y="184380505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287</xdr:row>
      <xdr:rowOff>0</xdr:rowOff>
    </xdr:from>
    <xdr:to>
      <xdr:col>2</xdr:col>
      <xdr:colOff>274320</xdr:colOff>
      <xdr:row>288</xdr:row>
      <xdr:rowOff>49530</xdr:rowOff>
    </xdr:to>
    <xdr:sp>
      <xdr:nvSpPr>
        <xdr:cNvPr id="2652" name="Image1" descr="报表底图"/>
        <xdr:cNvSpPr>
          <a:spLocks noChangeAspect="1" noChangeArrowheads="1"/>
        </xdr:cNvSpPr>
      </xdr:nvSpPr>
      <xdr:spPr>
        <a:xfrm>
          <a:off x="1428115" y="184380505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2</xdr:col>
      <xdr:colOff>0</xdr:colOff>
      <xdr:row>298</xdr:row>
      <xdr:rowOff>0</xdr:rowOff>
    </xdr:from>
    <xdr:to>
      <xdr:col>2</xdr:col>
      <xdr:colOff>273077</xdr:colOff>
      <xdr:row>298</xdr:row>
      <xdr:rowOff>244326</xdr:rowOff>
    </xdr:to>
    <xdr:sp>
      <xdr:nvSpPr>
        <xdr:cNvPr id="2653" name="rect"/>
        <xdr:cNvSpPr/>
      </xdr:nvSpPr>
      <xdr:spPr>
        <a:xfrm>
          <a:off x="1428115" y="189289055"/>
          <a:ext cx="273050" cy="2438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298</xdr:row>
      <xdr:rowOff>0</xdr:rowOff>
    </xdr:from>
    <xdr:to>
      <xdr:col>2</xdr:col>
      <xdr:colOff>273077</xdr:colOff>
      <xdr:row>298</xdr:row>
      <xdr:rowOff>264169</xdr:rowOff>
    </xdr:to>
    <xdr:sp>
      <xdr:nvSpPr>
        <xdr:cNvPr id="2654" name="rect"/>
        <xdr:cNvSpPr/>
      </xdr:nvSpPr>
      <xdr:spPr>
        <a:xfrm>
          <a:off x="1428115" y="189289055"/>
          <a:ext cx="273050" cy="26416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298</xdr:row>
      <xdr:rowOff>0</xdr:rowOff>
    </xdr:from>
    <xdr:to>
      <xdr:col>2</xdr:col>
      <xdr:colOff>273077</xdr:colOff>
      <xdr:row>298</xdr:row>
      <xdr:rowOff>264169</xdr:rowOff>
    </xdr:to>
    <xdr:sp>
      <xdr:nvSpPr>
        <xdr:cNvPr id="2655" name="rect"/>
        <xdr:cNvSpPr/>
      </xdr:nvSpPr>
      <xdr:spPr>
        <a:xfrm>
          <a:off x="1428115" y="189289055"/>
          <a:ext cx="273050" cy="26416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298</xdr:row>
      <xdr:rowOff>0</xdr:rowOff>
    </xdr:from>
    <xdr:to>
      <xdr:col>2</xdr:col>
      <xdr:colOff>273077</xdr:colOff>
      <xdr:row>298</xdr:row>
      <xdr:rowOff>264169</xdr:rowOff>
    </xdr:to>
    <xdr:sp>
      <xdr:nvSpPr>
        <xdr:cNvPr id="2656" name="rect"/>
        <xdr:cNvSpPr/>
      </xdr:nvSpPr>
      <xdr:spPr>
        <a:xfrm>
          <a:off x="1428115" y="189289055"/>
          <a:ext cx="273050" cy="26416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298</xdr:row>
      <xdr:rowOff>0</xdr:rowOff>
    </xdr:from>
    <xdr:to>
      <xdr:col>2</xdr:col>
      <xdr:colOff>273077</xdr:colOff>
      <xdr:row>298</xdr:row>
      <xdr:rowOff>264169</xdr:rowOff>
    </xdr:to>
    <xdr:sp>
      <xdr:nvSpPr>
        <xdr:cNvPr id="2657" name="rect"/>
        <xdr:cNvSpPr/>
      </xdr:nvSpPr>
      <xdr:spPr>
        <a:xfrm>
          <a:off x="1428115" y="189289055"/>
          <a:ext cx="273050" cy="26416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298</xdr:row>
      <xdr:rowOff>0</xdr:rowOff>
    </xdr:from>
    <xdr:to>
      <xdr:col>2</xdr:col>
      <xdr:colOff>273077</xdr:colOff>
      <xdr:row>298</xdr:row>
      <xdr:rowOff>264169</xdr:rowOff>
    </xdr:to>
    <xdr:sp>
      <xdr:nvSpPr>
        <xdr:cNvPr id="2658" name="rect"/>
        <xdr:cNvSpPr/>
      </xdr:nvSpPr>
      <xdr:spPr>
        <a:xfrm>
          <a:off x="1428115" y="189289055"/>
          <a:ext cx="273050" cy="26416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298</xdr:row>
      <xdr:rowOff>0</xdr:rowOff>
    </xdr:from>
    <xdr:to>
      <xdr:col>2</xdr:col>
      <xdr:colOff>273077</xdr:colOff>
      <xdr:row>298</xdr:row>
      <xdr:rowOff>264169</xdr:rowOff>
    </xdr:to>
    <xdr:sp>
      <xdr:nvSpPr>
        <xdr:cNvPr id="2659" name="rect"/>
        <xdr:cNvSpPr/>
      </xdr:nvSpPr>
      <xdr:spPr>
        <a:xfrm>
          <a:off x="1428115" y="189289055"/>
          <a:ext cx="273050" cy="26416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298</xdr:row>
      <xdr:rowOff>0</xdr:rowOff>
    </xdr:from>
    <xdr:to>
      <xdr:col>2</xdr:col>
      <xdr:colOff>273077</xdr:colOff>
      <xdr:row>298</xdr:row>
      <xdr:rowOff>264169</xdr:rowOff>
    </xdr:to>
    <xdr:sp>
      <xdr:nvSpPr>
        <xdr:cNvPr id="2660" name="rect"/>
        <xdr:cNvSpPr/>
      </xdr:nvSpPr>
      <xdr:spPr>
        <a:xfrm>
          <a:off x="1428115" y="189289055"/>
          <a:ext cx="273050" cy="26416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298</xdr:row>
      <xdr:rowOff>0</xdr:rowOff>
    </xdr:from>
    <xdr:to>
      <xdr:col>2</xdr:col>
      <xdr:colOff>273077</xdr:colOff>
      <xdr:row>298</xdr:row>
      <xdr:rowOff>244326</xdr:rowOff>
    </xdr:to>
    <xdr:sp>
      <xdr:nvSpPr>
        <xdr:cNvPr id="2661" name="rect"/>
        <xdr:cNvSpPr/>
      </xdr:nvSpPr>
      <xdr:spPr>
        <a:xfrm>
          <a:off x="1428115" y="189289055"/>
          <a:ext cx="273050" cy="2438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298</xdr:row>
      <xdr:rowOff>0</xdr:rowOff>
    </xdr:from>
    <xdr:to>
      <xdr:col>2</xdr:col>
      <xdr:colOff>273077</xdr:colOff>
      <xdr:row>298</xdr:row>
      <xdr:rowOff>244326</xdr:rowOff>
    </xdr:to>
    <xdr:sp>
      <xdr:nvSpPr>
        <xdr:cNvPr id="2662" name="rect"/>
        <xdr:cNvSpPr/>
      </xdr:nvSpPr>
      <xdr:spPr>
        <a:xfrm>
          <a:off x="1428115" y="189289055"/>
          <a:ext cx="273050" cy="2438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298</xdr:row>
      <xdr:rowOff>0</xdr:rowOff>
    </xdr:from>
    <xdr:to>
      <xdr:col>2</xdr:col>
      <xdr:colOff>273077</xdr:colOff>
      <xdr:row>298</xdr:row>
      <xdr:rowOff>244326</xdr:rowOff>
    </xdr:to>
    <xdr:sp>
      <xdr:nvSpPr>
        <xdr:cNvPr id="2663" name="rect"/>
        <xdr:cNvSpPr/>
      </xdr:nvSpPr>
      <xdr:spPr>
        <a:xfrm>
          <a:off x="1428115" y="189289055"/>
          <a:ext cx="273050" cy="2438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298</xdr:row>
      <xdr:rowOff>0</xdr:rowOff>
    </xdr:from>
    <xdr:to>
      <xdr:col>2</xdr:col>
      <xdr:colOff>273077</xdr:colOff>
      <xdr:row>298</xdr:row>
      <xdr:rowOff>244326</xdr:rowOff>
    </xdr:to>
    <xdr:sp>
      <xdr:nvSpPr>
        <xdr:cNvPr id="2664" name="rect"/>
        <xdr:cNvSpPr/>
      </xdr:nvSpPr>
      <xdr:spPr>
        <a:xfrm>
          <a:off x="1428115" y="189289055"/>
          <a:ext cx="273050" cy="2438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298</xdr:row>
      <xdr:rowOff>0</xdr:rowOff>
    </xdr:from>
    <xdr:to>
      <xdr:col>2</xdr:col>
      <xdr:colOff>273077</xdr:colOff>
      <xdr:row>298</xdr:row>
      <xdr:rowOff>244326</xdr:rowOff>
    </xdr:to>
    <xdr:sp>
      <xdr:nvSpPr>
        <xdr:cNvPr id="2665" name="rect"/>
        <xdr:cNvSpPr/>
      </xdr:nvSpPr>
      <xdr:spPr>
        <a:xfrm>
          <a:off x="1428115" y="189289055"/>
          <a:ext cx="273050" cy="2438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298</xdr:row>
      <xdr:rowOff>0</xdr:rowOff>
    </xdr:from>
    <xdr:to>
      <xdr:col>2</xdr:col>
      <xdr:colOff>273077</xdr:colOff>
      <xdr:row>298</xdr:row>
      <xdr:rowOff>244326</xdr:rowOff>
    </xdr:to>
    <xdr:sp>
      <xdr:nvSpPr>
        <xdr:cNvPr id="2666" name="rect"/>
        <xdr:cNvSpPr/>
      </xdr:nvSpPr>
      <xdr:spPr>
        <a:xfrm>
          <a:off x="1428115" y="189289055"/>
          <a:ext cx="273050" cy="2438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298</xdr:row>
      <xdr:rowOff>0</xdr:rowOff>
    </xdr:from>
    <xdr:to>
      <xdr:col>2</xdr:col>
      <xdr:colOff>273077</xdr:colOff>
      <xdr:row>298</xdr:row>
      <xdr:rowOff>264169</xdr:rowOff>
    </xdr:to>
    <xdr:sp>
      <xdr:nvSpPr>
        <xdr:cNvPr id="2667" name="rect"/>
        <xdr:cNvSpPr/>
      </xdr:nvSpPr>
      <xdr:spPr>
        <a:xfrm>
          <a:off x="1428115" y="189289055"/>
          <a:ext cx="273050" cy="26416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298</xdr:row>
      <xdr:rowOff>0</xdr:rowOff>
    </xdr:from>
    <xdr:to>
      <xdr:col>2</xdr:col>
      <xdr:colOff>273077</xdr:colOff>
      <xdr:row>298</xdr:row>
      <xdr:rowOff>264169</xdr:rowOff>
    </xdr:to>
    <xdr:sp>
      <xdr:nvSpPr>
        <xdr:cNvPr id="2668" name="rect"/>
        <xdr:cNvSpPr/>
      </xdr:nvSpPr>
      <xdr:spPr>
        <a:xfrm>
          <a:off x="1428115" y="189289055"/>
          <a:ext cx="273050" cy="26416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298</xdr:row>
      <xdr:rowOff>0</xdr:rowOff>
    </xdr:from>
    <xdr:to>
      <xdr:col>2</xdr:col>
      <xdr:colOff>273077</xdr:colOff>
      <xdr:row>298</xdr:row>
      <xdr:rowOff>264169</xdr:rowOff>
    </xdr:to>
    <xdr:sp>
      <xdr:nvSpPr>
        <xdr:cNvPr id="2669" name="rect"/>
        <xdr:cNvSpPr/>
      </xdr:nvSpPr>
      <xdr:spPr>
        <a:xfrm>
          <a:off x="1428115" y="189289055"/>
          <a:ext cx="273050" cy="26416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298</xdr:row>
      <xdr:rowOff>0</xdr:rowOff>
    </xdr:from>
    <xdr:to>
      <xdr:col>2</xdr:col>
      <xdr:colOff>273077</xdr:colOff>
      <xdr:row>298</xdr:row>
      <xdr:rowOff>264169</xdr:rowOff>
    </xdr:to>
    <xdr:sp>
      <xdr:nvSpPr>
        <xdr:cNvPr id="2670" name="rect"/>
        <xdr:cNvSpPr/>
      </xdr:nvSpPr>
      <xdr:spPr>
        <a:xfrm>
          <a:off x="1428115" y="189289055"/>
          <a:ext cx="273050" cy="26416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298</xdr:row>
      <xdr:rowOff>0</xdr:rowOff>
    </xdr:from>
    <xdr:to>
      <xdr:col>2</xdr:col>
      <xdr:colOff>273077</xdr:colOff>
      <xdr:row>298</xdr:row>
      <xdr:rowOff>264169</xdr:rowOff>
    </xdr:to>
    <xdr:sp>
      <xdr:nvSpPr>
        <xdr:cNvPr id="2671" name="rect"/>
        <xdr:cNvSpPr/>
      </xdr:nvSpPr>
      <xdr:spPr>
        <a:xfrm>
          <a:off x="1428115" y="189289055"/>
          <a:ext cx="273050" cy="26416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298</xdr:row>
      <xdr:rowOff>0</xdr:rowOff>
    </xdr:from>
    <xdr:to>
      <xdr:col>2</xdr:col>
      <xdr:colOff>273077</xdr:colOff>
      <xdr:row>298</xdr:row>
      <xdr:rowOff>264169</xdr:rowOff>
    </xdr:to>
    <xdr:sp>
      <xdr:nvSpPr>
        <xdr:cNvPr id="2672" name="rect"/>
        <xdr:cNvSpPr/>
      </xdr:nvSpPr>
      <xdr:spPr>
        <a:xfrm>
          <a:off x="1428115" y="189289055"/>
          <a:ext cx="273050" cy="26416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298</xdr:row>
      <xdr:rowOff>0</xdr:rowOff>
    </xdr:from>
    <xdr:to>
      <xdr:col>2</xdr:col>
      <xdr:colOff>273077</xdr:colOff>
      <xdr:row>298</xdr:row>
      <xdr:rowOff>264169</xdr:rowOff>
    </xdr:to>
    <xdr:sp>
      <xdr:nvSpPr>
        <xdr:cNvPr id="2673" name="rect"/>
        <xdr:cNvSpPr/>
      </xdr:nvSpPr>
      <xdr:spPr>
        <a:xfrm>
          <a:off x="1428115" y="189289055"/>
          <a:ext cx="273050" cy="26416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298</xdr:row>
      <xdr:rowOff>0</xdr:rowOff>
    </xdr:from>
    <xdr:to>
      <xdr:col>2</xdr:col>
      <xdr:colOff>273077</xdr:colOff>
      <xdr:row>298</xdr:row>
      <xdr:rowOff>244326</xdr:rowOff>
    </xdr:to>
    <xdr:sp>
      <xdr:nvSpPr>
        <xdr:cNvPr id="2674" name="rect"/>
        <xdr:cNvSpPr/>
      </xdr:nvSpPr>
      <xdr:spPr>
        <a:xfrm>
          <a:off x="1428115" y="189289055"/>
          <a:ext cx="273050" cy="2438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298</xdr:row>
      <xdr:rowOff>0</xdr:rowOff>
    </xdr:from>
    <xdr:to>
      <xdr:col>2</xdr:col>
      <xdr:colOff>273077</xdr:colOff>
      <xdr:row>298</xdr:row>
      <xdr:rowOff>244326</xdr:rowOff>
    </xdr:to>
    <xdr:sp>
      <xdr:nvSpPr>
        <xdr:cNvPr id="2675" name="rect"/>
        <xdr:cNvSpPr/>
      </xdr:nvSpPr>
      <xdr:spPr>
        <a:xfrm>
          <a:off x="1428115" y="189289055"/>
          <a:ext cx="273050" cy="2438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298</xdr:row>
      <xdr:rowOff>0</xdr:rowOff>
    </xdr:from>
    <xdr:to>
      <xdr:col>2</xdr:col>
      <xdr:colOff>273077</xdr:colOff>
      <xdr:row>298</xdr:row>
      <xdr:rowOff>244326</xdr:rowOff>
    </xdr:to>
    <xdr:sp>
      <xdr:nvSpPr>
        <xdr:cNvPr id="2676" name="rect"/>
        <xdr:cNvSpPr/>
      </xdr:nvSpPr>
      <xdr:spPr>
        <a:xfrm>
          <a:off x="1428115" y="189289055"/>
          <a:ext cx="273050" cy="2438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298</xdr:row>
      <xdr:rowOff>0</xdr:rowOff>
    </xdr:from>
    <xdr:to>
      <xdr:col>2</xdr:col>
      <xdr:colOff>273077</xdr:colOff>
      <xdr:row>298</xdr:row>
      <xdr:rowOff>244326</xdr:rowOff>
    </xdr:to>
    <xdr:sp>
      <xdr:nvSpPr>
        <xdr:cNvPr id="2677" name="rect"/>
        <xdr:cNvSpPr/>
      </xdr:nvSpPr>
      <xdr:spPr>
        <a:xfrm>
          <a:off x="1428115" y="189289055"/>
          <a:ext cx="273050" cy="2438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298</xdr:row>
      <xdr:rowOff>0</xdr:rowOff>
    </xdr:from>
    <xdr:to>
      <xdr:col>2</xdr:col>
      <xdr:colOff>273077</xdr:colOff>
      <xdr:row>298</xdr:row>
      <xdr:rowOff>244326</xdr:rowOff>
    </xdr:to>
    <xdr:sp>
      <xdr:nvSpPr>
        <xdr:cNvPr id="2678" name="rect"/>
        <xdr:cNvSpPr/>
      </xdr:nvSpPr>
      <xdr:spPr>
        <a:xfrm>
          <a:off x="1428115" y="189289055"/>
          <a:ext cx="273050" cy="2438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298</xdr:row>
      <xdr:rowOff>0</xdr:rowOff>
    </xdr:from>
    <xdr:to>
      <xdr:col>2</xdr:col>
      <xdr:colOff>273077</xdr:colOff>
      <xdr:row>298</xdr:row>
      <xdr:rowOff>244326</xdr:rowOff>
    </xdr:to>
    <xdr:sp>
      <xdr:nvSpPr>
        <xdr:cNvPr id="2679" name="rect"/>
        <xdr:cNvSpPr/>
      </xdr:nvSpPr>
      <xdr:spPr>
        <a:xfrm>
          <a:off x="1428115" y="189289055"/>
          <a:ext cx="273050" cy="2438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298</xdr:row>
      <xdr:rowOff>0</xdr:rowOff>
    </xdr:from>
    <xdr:to>
      <xdr:col>2</xdr:col>
      <xdr:colOff>273077</xdr:colOff>
      <xdr:row>298</xdr:row>
      <xdr:rowOff>264169</xdr:rowOff>
    </xdr:to>
    <xdr:sp>
      <xdr:nvSpPr>
        <xdr:cNvPr id="2680" name="rect"/>
        <xdr:cNvSpPr/>
      </xdr:nvSpPr>
      <xdr:spPr>
        <a:xfrm>
          <a:off x="1428115" y="189289055"/>
          <a:ext cx="273050" cy="26416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298</xdr:row>
      <xdr:rowOff>0</xdr:rowOff>
    </xdr:from>
    <xdr:to>
      <xdr:col>2</xdr:col>
      <xdr:colOff>273077</xdr:colOff>
      <xdr:row>298</xdr:row>
      <xdr:rowOff>264169</xdr:rowOff>
    </xdr:to>
    <xdr:sp>
      <xdr:nvSpPr>
        <xdr:cNvPr id="2681" name="rect"/>
        <xdr:cNvSpPr/>
      </xdr:nvSpPr>
      <xdr:spPr>
        <a:xfrm>
          <a:off x="1428115" y="189289055"/>
          <a:ext cx="273050" cy="26416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298</xdr:row>
      <xdr:rowOff>0</xdr:rowOff>
    </xdr:from>
    <xdr:to>
      <xdr:col>2</xdr:col>
      <xdr:colOff>273077</xdr:colOff>
      <xdr:row>298</xdr:row>
      <xdr:rowOff>264169</xdr:rowOff>
    </xdr:to>
    <xdr:sp>
      <xdr:nvSpPr>
        <xdr:cNvPr id="2682" name="rect"/>
        <xdr:cNvSpPr/>
      </xdr:nvSpPr>
      <xdr:spPr>
        <a:xfrm>
          <a:off x="1428115" y="189289055"/>
          <a:ext cx="273050" cy="26416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298</xdr:row>
      <xdr:rowOff>0</xdr:rowOff>
    </xdr:from>
    <xdr:to>
      <xdr:col>2</xdr:col>
      <xdr:colOff>273077</xdr:colOff>
      <xdr:row>298</xdr:row>
      <xdr:rowOff>264169</xdr:rowOff>
    </xdr:to>
    <xdr:sp>
      <xdr:nvSpPr>
        <xdr:cNvPr id="2683" name="rect"/>
        <xdr:cNvSpPr/>
      </xdr:nvSpPr>
      <xdr:spPr>
        <a:xfrm>
          <a:off x="1428115" y="189289055"/>
          <a:ext cx="273050" cy="26416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298</xdr:row>
      <xdr:rowOff>0</xdr:rowOff>
    </xdr:from>
    <xdr:to>
      <xdr:col>2</xdr:col>
      <xdr:colOff>273077</xdr:colOff>
      <xdr:row>298</xdr:row>
      <xdr:rowOff>264169</xdr:rowOff>
    </xdr:to>
    <xdr:sp>
      <xdr:nvSpPr>
        <xdr:cNvPr id="2684" name="rect"/>
        <xdr:cNvSpPr/>
      </xdr:nvSpPr>
      <xdr:spPr>
        <a:xfrm>
          <a:off x="1428115" y="189289055"/>
          <a:ext cx="273050" cy="26416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298</xdr:row>
      <xdr:rowOff>0</xdr:rowOff>
    </xdr:from>
    <xdr:to>
      <xdr:col>2</xdr:col>
      <xdr:colOff>273077</xdr:colOff>
      <xdr:row>298</xdr:row>
      <xdr:rowOff>264169</xdr:rowOff>
    </xdr:to>
    <xdr:sp>
      <xdr:nvSpPr>
        <xdr:cNvPr id="2685" name="rect"/>
        <xdr:cNvSpPr/>
      </xdr:nvSpPr>
      <xdr:spPr>
        <a:xfrm>
          <a:off x="1428115" y="189289055"/>
          <a:ext cx="273050" cy="26416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298</xdr:row>
      <xdr:rowOff>0</xdr:rowOff>
    </xdr:from>
    <xdr:to>
      <xdr:col>2</xdr:col>
      <xdr:colOff>273077</xdr:colOff>
      <xdr:row>298</xdr:row>
      <xdr:rowOff>264169</xdr:rowOff>
    </xdr:to>
    <xdr:sp>
      <xdr:nvSpPr>
        <xdr:cNvPr id="2686" name="rect"/>
        <xdr:cNvSpPr/>
      </xdr:nvSpPr>
      <xdr:spPr>
        <a:xfrm>
          <a:off x="1428115" y="189289055"/>
          <a:ext cx="273050" cy="26416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298</xdr:row>
      <xdr:rowOff>0</xdr:rowOff>
    </xdr:from>
    <xdr:to>
      <xdr:col>2</xdr:col>
      <xdr:colOff>273077</xdr:colOff>
      <xdr:row>298</xdr:row>
      <xdr:rowOff>244326</xdr:rowOff>
    </xdr:to>
    <xdr:sp>
      <xdr:nvSpPr>
        <xdr:cNvPr id="2687" name="rect"/>
        <xdr:cNvSpPr/>
      </xdr:nvSpPr>
      <xdr:spPr>
        <a:xfrm>
          <a:off x="1428115" y="189289055"/>
          <a:ext cx="273050" cy="2438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298</xdr:row>
      <xdr:rowOff>0</xdr:rowOff>
    </xdr:from>
    <xdr:to>
      <xdr:col>2</xdr:col>
      <xdr:colOff>273077</xdr:colOff>
      <xdr:row>298</xdr:row>
      <xdr:rowOff>244326</xdr:rowOff>
    </xdr:to>
    <xdr:sp>
      <xdr:nvSpPr>
        <xdr:cNvPr id="2688" name="rect"/>
        <xdr:cNvSpPr/>
      </xdr:nvSpPr>
      <xdr:spPr>
        <a:xfrm>
          <a:off x="1428115" y="189289055"/>
          <a:ext cx="273050" cy="2438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298</xdr:row>
      <xdr:rowOff>0</xdr:rowOff>
    </xdr:from>
    <xdr:to>
      <xdr:col>2</xdr:col>
      <xdr:colOff>273077</xdr:colOff>
      <xdr:row>298</xdr:row>
      <xdr:rowOff>244326</xdr:rowOff>
    </xdr:to>
    <xdr:sp>
      <xdr:nvSpPr>
        <xdr:cNvPr id="2689" name="rect"/>
        <xdr:cNvSpPr/>
      </xdr:nvSpPr>
      <xdr:spPr>
        <a:xfrm>
          <a:off x="1428115" y="189289055"/>
          <a:ext cx="273050" cy="2438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298</xdr:row>
      <xdr:rowOff>0</xdr:rowOff>
    </xdr:from>
    <xdr:to>
      <xdr:col>2</xdr:col>
      <xdr:colOff>273077</xdr:colOff>
      <xdr:row>298</xdr:row>
      <xdr:rowOff>244326</xdr:rowOff>
    </xdr:to>
    <xdr:sp>
      <xdr:nvSpPr>
        <xdr:cNvPr id="2690" name="rect"/>
        <xdr:cNvSpPr/>
      </xdr:nvSpPr>
      <xdr:spPr>
        <a:xfrm>
          <a:off x="1428115" y="189289055"/>
          <a:ext cx="273050" cy="2438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298</xdr:row>
      <xdr:rowOff>0</xdr:rowOff>
    </xdr:from>
    <xdr:to>
      <xdr:col>2</xdr:col>
      <xdr:colOff>273077</xdr:colOff>
      <xdr:row>298</xdr:row>
      <xdr:rowOff>244326</xdr:rowOff>
    </xdr:to>
    <xdr:sp>
      <xdr:nvSpPr>
        <xdr:cNvPr id="2691" name="rect"/>
        <xdr:cNvSpPr/>
      </xdr:nvSpPr>
      <xdr:spPr>
        <a:xfrm>
          <a:off x="1428115" y="189289055"/>
          <a:ext cx="273050" cy="2438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298</xdr:row>
      <xdr:rowOff>0</xdr:rowOff>
    </xdr:from>
    <xdr:to>
      <xdr:col>2</xdr:col>
      <xdr:colOff>273077</xdr:colOff>
      <xdr:row>298</xdr:row>
      <xdr:rowOff>244326</xdr:rowOff>
    </xdr:to>
    <xdr:sp>
      <xdr:nvSpPr>
        <xdr:cNvPr id="2692" name="rect"/>
        <xdr:cNvSpPr/>
      </xdr:nvSpPr>
      <xdr:spPr>
        <a:xfrm>
          <a:off x="1428115" y="189289055"/>
          <a:ext cx="273050" cy="2438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298</xdr:row>
      <xdr:rowOff>0</xdr:rowOff>
    </xdr:from>
    <xdr:to>
      <xdr:col>2</xdr:col>
      <xdr:colOff>273077</xdr:colOff>
      <xdr:row>298</xdr:row>
      <xdr:rowOff>264169</xdr:rowOff>
    </xdr:to>
    <xdr:sp>
      <xdr:nvSpPr>
        <xdr:cNvPr id="2693" name="rect"/>
        <xdr:cNvSpPr/>
      </xdr:nvSpPr>
      <xdr:spPr>
        <a:xfrm>
          <a:off x="1428115" y="189289055"/>
          <a:ext cx="273050" cy="26416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298</xdr:row>
      <xdr:rowOff>0</xdr:rowOff>
    </xdr:from>
    <xdr:to>
      <xdr:col>2</xdr:col>
      <xdr:colOff>273077</xdr:colOff>
      <xdr:row>298</xdr:row>
      <xdr:rowOff>264169</xdr:rowOff>
    </xdr:to>
    <xdr:sp>
      <xdr:nvSpPr>
        <xdr:cNvPr id="2694" name="rect"/>
        <xdr:cNvSpPr/>
      </xdr:nvSpPr>
      <xdr:spPr>
        <a:xfrm>
          <a:off x="1428115" y="189289055"/>
          <a:ext cx="273050" cy="26416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298</xdr:row>
      <xdr:rowOff>0</xdr:rowOff>
    </xdr:from>
    <xdr:to>
      <xdr:col>2</xdr:col>
      <xdr:colOff>273077</xdr:colOff>
      <xdr:row>298</xdr:row>
      <xdr:rowOff>264169</xdr:rowOff>
    </xdr:to>
    <xdr:sp>
      <xdr:nvSpPr>
        <xdr:cNvPr id="2695" name="rect"/>
        <xdr:cNvSpPr/>
      </xdr:nvSpPr>
      <xdr:spPr>
        <a:xfrm>
          <a:off x="1428115" y="189289055"/>
          <a:ext cx="273050" cy="26416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298</xdr:row>
      <xdr:rowOff>0</xdr:rowOff>
    </xdr:from>
    <xdr:to>
      <xdr:col>2</xdr:col>
      <xdr:colOff>273077</xdr:colOff>
      <xdr:row>298</xdr:row>
      <xdr:rowOff>264169</xdr:rowOff>
    </xdr:to>
    <xdr:sp>
      <xdr:nvSpPr>
        <xdr:cNvPr id="2696" name="rect"/>
        <xdr:cNvSpPr/>
      </xdr:nvSpPr>
      <xdr:spPr>
        <a:xfrm>
          <a:off x="1428115" y="189289055"/>
          <a:ext cx="273050" cy="26416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298</xdr:row>
      <xdr:rowOff>0</xdr:rowOff>
    </xdr:from>
    <xdr:to>
      <xdr:col>2</xdr:col>
      <xdr:colOff>273077</xdr:colOff>
      <xdr:row>298</xdr:row>
      <xdr:rowOff>264169</xdr:rowOff>
    </xdr:to>
    <xdr:sp>
      <xdr:nvSpPr>
        <xdr:cNvPr id="2697" name="rect"/>
        <xdr:cNvSpPr/>
      </xdr:nvSpPr>
      <xdr:spPr>
        <a:xfrm>
          <a:off x="1428115" y="189289055"/>
          <a:ext cx="273050" cy="26416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298</xdr:row>
      <xdr:rowOff>0</xdr:rowOff>
    </xdr:from>
    <xdr:to>
      <xdr:col>2</xdr:col>
      <xdr:colOff>273077</xdr:colOff>
      <xdr:row>298</xdr:row>
      <xdr:rowOff>264169</xdr:rowOff>
    </xdr:to>
    <xdr:sp>
      <xdr:nvSpPr>
        <xdr:cNvPr id="2698" name="rect"/>
        <xdr:cNvSpPr/>
      </xdr:nvSpPr>
      <xdr:spPr>
        <a:xfrm>
          <a:off x="1428115" y="189289055"/>
          <a:ext cx="273050" cy="26416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298</xdr:row>
      <xdr:rowOff>0</xdr:rowOff>
    </xdr:from>
    <xdr:to>
      <xdr:col>2</xdr:col>
      <xdr:colOff>273077</xdr:colOff>
      <xdr:row>298</xdr:row>
      <xdr:rowOff>264169</xdr:rowOff>
    </xdr:to>
    <xdr:sp>
      <xdr:nvSpPr>
        <xdr:cNvPr id="2699" name="rect"/>
        <xdr:cNvSpPr/>
      </xdr:nvSpPr>
      <xdr:spPr>
        <a:xfrm>
          <a:off x="1428115" y="189289055"/>
          <a:ext cx="273050" cy="26416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298</xdr:row>
      <xdr:rowOff>0</xdr:rowOff>
    </xdr:from>
    <xdr:to>
      <xdr:col>2</xdr:col>
      <xdr:colOff>273077</xdr:colOff>
      <xdr:row>298</xdr:row>
      <xdr:rowOff>244326</xdr:rowOff>
    </xdr:to>
    <xdr:sp>
      <xdr:nvSpPr>
        <xdr:cNvPr id="2700" name="rect"/>
        <xdr:cNvSpPr/>
      </xdr:nvSpPr>
      <xdr:spPr>
        <a:xfrm>
          <a:off x="1428115" y="189289055"/>
          <a:ext cx="273050" cy="2438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298</xdr:row>
      <xdr:rowOff>0</xdr:rowOff>
    </xdr:from>
    <xdr:to>
      <xdr:col>2</xdr:col>
      <xdr:colOff>273077</xdr:colOff>
      <xdr:row>298</xdr:row>
      <xdr:rowOff>244326</xdr:rowOff>
    </xdr:to>
    <xdr:sp>
      <xdr:nvSpPr>
        <xdr:cNvPr id="2701" name="rect"/>
        <xdr:cNvSpPr/>
      </xdr:nvSpPr>
      <xdr:spPr>
        <a:xfrm>
          <a:off x="1428115" y="189289055"/>
          <a:ext cx="273050" cy="2438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298</xdr:row>
      <xdr:rowOff>0</xdr:rowOff>
    </xdr:from>
    <xdr:to>
      <xdr:col>2</xdr:col>
      <xdr:colOff>273077</xdr:colOff>
      <xdr:row>298</xdr:row>
      <xdr:rowOff>244326</xdr:rowOff>
    </xdr:to>
    <xdr:sp>
      <xdr:nvSpPr>
        <xdr:cNvPr id="2702" name="rect"/>
        <xdr:cNvSpPr/>
      </xdr:nvSpPr>
      <xdr:spPr>
        <a:xfrm>
          <a:off x="1428115" y="189289055"/>
          <a:ext cx="273050" cy="2438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298</xdr:row>
      <xdr:rowOff>0</xdr:rowOff>
    </xdr:from>
    <xdr:to>
      <xdr:col>2</xdr:col>
      <xdr:colOff>273077</xdr:colOff>
      <xdr:row>298</xdr:row>
      <xdr:rowOff>244326</xdr:rowOff>
    </xdr:to>
    <xdr:sp>
      <xdr:nvSpPr>
        <xdr:cNvPr id="2703" name="rect"/>
        <xdr:cNvSpPr/>
      </xdr:nvSpPr>
      <xdr:spPr>
        <a:xfrm>
          <a:off x="1428115" y="189289055"/>
          <a:ext cx="273050" cy="2438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298</xdr:row>
      <xdr:rowOff>0</xdr:rowOff>
    </xdr:from>
    <xdr:to>
      <xdr:col>2</xdr:col>
      <xdr:colOff>273077</xdr:colOff>
      <xdr:row>298</xdr:row>
      <xdr:rowOff>244326</xdr:rowOff>
    </xdr:to>
    <xdr:sp>
      <xdr:nvSpPr>
        <xdr:cNvPr id="2704" name="rect"/>
        <xdr:cNvSpPr/>
      </xdr:nvSpPr>
      <xdr:spPr>
        <a:xfrm>
          <a:off x="1428115" y="189289055"/>
          <a:ext cx="273050" cy="2438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1003</xdr:row>
      <xdr:rowOff>0</xdr:rowOff>
    </xdr:from>
    <xdr:to>
      <xdr:col>2</xdr:col>
      <xdr:colOff>274320</xdr:colOff>
      <xdr:row>1003</xdr:row>
      <xdr:rowOff>478155</xdr:rowOff>
    </xdr:to>
    <xdr:sp>
      <xdr:nvSpPr>
        <xdr:cNvPr id="2705" name="AutoShape 27" descr="报表底图"/>
        <xdr:cNvSpPr>
          <a:spLocks noChangeAspect="1" noChangeArrowheads="1"/>
        </xdr:cNvSpPr>
      </xdr:nvSpPr>
      <xdr:spPr>
        <a:xfrm>
          <a:off x="1428115" y="52960143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1003</xdr:row>
      <xdr:rowOff>0</xdr:rowOff>
    </xdr:from>
    <xdr:to>
      <xdr:col>2</xdr:col>
      <xdr:colOff>274320</xdr:colOff>
      <xdr:row>1003</xdr:row>
      <xdr:rowOff>508000</xdr:rowOff>
    </xdr:to>
    <xdr:sp>
      <xdr:nvSpPr>
        <xdr:cNvPr id="2706" name="AutoShape 28" descr="报表底图"/>
        <xdr:cNvSpPr>
          <a:spLocks noChangeAspect="1" noChangeArrowheads="1"/>
        </xdr:cNvSpPr>
      </xdr:nvSpPr>
      <xdr:spPr>
        <a:xfrm>
          <a:off x="1428115" y="529601430"/>
          <a:ext cx="274320" cy="5080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1003</xdr:row>
      <xdr:rowOff>0</xdr:rowOff>
    </xdr:from>
    <xdr:to>
      <xdr:col>2</xdr:col>
      <xdr:colOff>274320</xdr:colOff>
      <xdr:row>1003</xdr:row>
      <xdr:rowOff>508000</xdr:rowOff>
    </xdr:to>
    <xdr:sp>
      <xdr:nvSpPr>
        <xdr:cNvPr id="2707" name="AutoShape 29" descr="报表底图"/>
        <xdr:cNvSpPr>
          <a:spLocks noChangeAspect="1" noChangeArrowheads="1"/>
        </xdr:cNvSpPr>
      </xdr:nvSpPr>
      <xdr:spPr>
        <a:xfrm>
          <a:off x="1428115" y="529601430"/>
          <a:ext cx="274320" cy="5080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1003</xdr:row>
      <xdr:rowOff>0</xdr:rowOff>
    </xdr:from>
    <xdr:to>
      <xdr:col>2</xdr:col>
      <xdr:colOff>274320</xdr:colOff>
      <xdr:row>1003</xdr:row>
      <xdr:rowOff>508000</xdr:rowOff>
    </xdr:to>
    <xdr:sp>
      <xdr:nvSpPr>
        <xdr:cNvPr id="2708" name="AutoShape 30" descr="报表底图"/>
        <xdr:cNvSpPr>
          <a:spLocks noChangeAspect="1" noChangeArrowheads="1"/>
        </xdr:cNvSpPr>
      </xdr:nvSpPr>
      <xdr:spPr>
        <a:xfrm>
          <a:off x="1428115" y="529601430"/>
          <a:ext cx="274320" cy="5080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1003</xdr:row>
      <xdr:rowOff>0</xdr:rowOff>
    </xdr:from>
    <xdr:to>
      <xdr:col>2</xdr:col>
      <xdr:colOff>274320</xdr:colOff>
      <xdr:row>1003</xdr:row>
      <xdr:rowOff>508000</xdr:rowOff>
    </xdr:to>
    <xdr:sp>
      <xdr:nvSpPr>
        <xdr:cNvPr id="2709" name="AutoShape 31" descr="报表底图"/>
        <xdr:cNvSpPr>
          <a:spLocks noChangeAspect="1" noChangeArrowheads="1"/>
        </xdr:cNvSpPr>
      </xdr:nvSpPr>
      <xdr:spPr>
        <a:xfrm>
          <a:off x="1428115" y="529601430"/>
          <a:ext cx="274320" cy="5080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1003</xdr:row>
      <xdr:rowOff>0</xdr:rowOff>
    </xdr:from>
    <xdr:to>
      <xdr:col>2</xdr:col>
      <xdr:colOff>274320</xdr:colOff>
      <xdr:row>1003</xdr:row>
      <xdr:rowOff>508000</xdr:rowOff>
    </xdr:to>
    <xdr:sp>
      <xdr:nvSpPr>
        <xdr:cNvPr id="2710" name="AutoShape 32" descr="报表底图"/>
        <xdr:cNvSpPr>
          <a:spLocks noChangeAspect="1" noChangeArrowheads="1"/>
        </xdr:cNvSpPr>
      </xdr:nvSpPr>
      <xdr:spPr>
        <a:xfrm>
          <a:off x="1428115" y="529601430"/>
          <a:ext cx="274320" cy="5080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1003</xdr:row>
      <xdr:rowOff>0</xdr:rowOff>
    </xdr:from>
    <xdr:to>
      <xdr:col>2</xdr:col>
      <xdr:colOff>274320</xdr:colOff>
      <xdr:row>1003</xdr:row>
      <xdr:rowOff>508000</xdr:rowOff>
    </xdr:to>
    <xdr:sp>
      <xdr:nvSpPr>
        <xdr:cNvPr id="2711" name="AutoShape 33" descr="报表底图"/>
        <xdr:cNvSpPr>
          <a:spLocks noChangeAspect="1" noChangeArrowheads="1"/>
        </xdr:cNvSpPr>
      </xdr:nvSpPr>
      <xdr:spPr>
        <a:xfrm>
          <a:off x="1428115" y="529601430"/>
          <a:ext cx="274320" cy="5080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1003</xdr:row>
      <xdr:rowOff>0</xdr:rowOff>
    </xdr:from>
    <xdr:to>
      <xdr:col>2</xdr:col>
      <xdr:colOff>274320</xdr:colOff>
      <xdr:row>1003</xdr:row>
      <xdr:rowOff>508000</xdr:rowOff>
    </xdr:to>
    <xdr:sp>
      <xdr:nvSpPr>
        <xdr:cNvPr id="2712" name="AutoShape 34" descr="报表底图"/>
        <xdr:cNvSpPr>
          <a:spLocks noChangeAspect="1" noChangeArrowheads="1"/>
        </xdr:cNvSpPr>
      </xdr:nvSpPr>
      <xdr:spPr>
        <a:xfrm>
          <a:off x="1428115" y="529601430"/>
          <a:ext cx="274320" cy="5080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1003</xdr:row>
      <xdr:rowOff>0</xdr:rowOff>
    </xdr:from>
    <xdr:to>
      <xdr:col>2</xdr:col>
      <xdr:colOff>274320</xdr:colOff>
      <xdr:row>1003</xdr:row>
      <xdr:rowOff>478155</xdr:rowOff>
    </xdr:to>
    <xdr:sp>
      <xdr:nvSpPr>
        <xdr:cNvPr id="2713" name="AutoShape 35" descr="报表底图"/>
        <xdr:cNvSpPr>
          <a:spLocks noChangeAspect="1" noChangeArrowheads="1"/>
        </xdr:cNvSpPr>
      </xdr:nvSpPr>
      <xdr:spPr>
        <a:xfrm>
          <a:off x="1428115" y="52960143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1003</xdr:row>
      <xdr:rowOff>0</xdr:rowOff>
    </xdr:from>
    <xdr:to>
      <xdr:col>2</xdr:col>
      <xdr:colOff>274320</xdr:colOff>
      <xdr:row>1003</xdr:row>
      <xdr:rowOff>478155</xdr:rowOff>
    </xdr:to>
    <xdr:sp>
      <xdr:nvSpPr>
        <xdr:cNvPr id="2714" name="AutoShape 36" descr="报表底图"/>
        <xdr:cNvSpPr>
          <a:spLocks noChangeAspect="1" noChangeArrowheads="1"/>
        </xdr:cNvSpPr>
      </xdr:nvSpPr>
      <xdr:spPr>
        <a:xfrm>
          <a:off x="1428115" y="52960143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1003</xdr:row>
      <xdr:rowOff>0</xdr:rowOff>
    </xdr:from>
    <xdr:to>
      <xdr:col>2</xdr:col>
      <xdr:colOff>274320</xdr:colOff>
      <xdr:row>1003</xdr:row>
      <xdr:rowOff>478155</xdr:rowOff>
    </xdr:to>
    <xdr:sp>
      <xdr:nvSpPr>
        <xdr:cNvPr id="2715" name="AutoShape 37" descr="报表底图"/>
        <xdr:cNvSpPr>
          <a:spLocks noChangeAspect="1" noChangeArrowheads="1"/>
        </xdr:cNvSpPr>
      </xdr:nvSpPr>
      <xdr:spPr>
        <a:xfrm>
          <a:off x="1428115" y="52960143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1003</xdr:row>
      <xdr:rowOff>0</xdr:rowOff>
    </xdr:from>
    <xdr:to>
      <xdr:col>2</xdr:col>
      <xdr:colOff>274320</xdr:colOff>
      <xdr:row>1003</xdr:row>
      <xdr:rowOff>478155</xdr:rowOff>
    </xdr:to>
    <xdr:sp>
      <xdr:nvSpPr>
        <xdr:cNvPr id="2716" name="AutoShape 38" descr="报表底图"/>
        <xdr:cNvSpPr>
          <a:spLocks noChangeAspect="1" noChangeArrowheads="1"/>
        </xdr:cNvSpPr>
      </xdr:nvSpPr>
      <xdr:spPr>
        <a:xfrm>
          <a:off x="1428115" y="52960143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1003</xdr:row>
      <xdr:rowOff>0</xdr:rowOff>
    </xdr:from>
    <xdr:to>
      <xdr:col>2</xdr:col>
      <xdr:colOff>274320</xdr:colOff>
      <xdr:row>1003</xdr:row>
      <xdr:rowOff>478155</xdr:rowOff>
    </xdr:to>
    <xdr:sp>
      <xdr:nvSpPr>
        <xdr:cNvPr id="2717" name="AutoShape 39" descr="报表底图"/>
        <xdr:cNvSpPr>
          <a:spLocks noChangeAspect="1" noChangeArrowheads="1"/>
        </xdr:cNvSpPr>
      </xdr:nvSpPr>
      <xdr:spPr>
        <a:xfrm>
          <a:off x="1428115" y="52960143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1003</xdr:row>
      <xdr:rowOff>0</xdr:rowOff>
    </xdr:from>
    <xdr:to>
      <xdr:col>2</xdr:col>
      <xdr:colOff>274320</xdr:colOff>
      <xdr:row>1003</xdr:row>
      <xdr:rowOff>478155</xdr:rowOff>
    </xdr:to>
    <xdr:sp>
      <xdr:nvSpPr>
        <xdr:cNvPr id="2718" name="AutoShape 40" descr="报表底图"/>
        <xdr:cNvSpPr>
          <a:spLocks noChangeAspect="1" noChangeArrowheads="1"/>
        </xdr:cNvSpPr>
      </xdr:nvSpPr>
      <xdr:spPr>
        <a:xfrm>
          <a:off x="1428115" y="52960143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1003</xdr:row>
      <xdr:rowOff>0</xdr:rowOff>
    </xdr:from>
    <xdr:to>
      <xdr:col>2</xdr:col>
      <xdr:colOff>274320</xdr:colOff>
      <xdr:row>1003</xdr:row>
      <xdr:rowOff>508000</xdr:rowOff>
    </xdr:to>
    <xdr:sp>
      <xdr:nvSpPr>
        <xdr:cNvPr id="2719" name="AutoShape 41" descr="报表底图"/>
        <xdr:cNvSpPr>
          <a:spLocks noChangeAspect="1" noChangeArrowheads="1"/>
        </xdr:cNvSpPr>
      </xdr:nvSpPr>
      <xdr:spPr>
        <a:xfrm>
          <a:off x="1428115" y="529601430"/>
          <a:ext cx="274320" cy="5080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1003</xdr:row>
      <xdr:rowOff>0</xdr:rowOff>
    </xdr:from>
    <xdr:to>
      <xdr:col>2</xdr:col>
      <xdr:colOff>274320</xdr:colOff>
      <xdr:row>1003</xdr:row>
      <xdr:rowOff>508000</xdr:rowOff>
    </xdr:to>
    <xdr:sp>
      <xdr:nvSpPr>
        <xdr:cNvPr id="2720" name="AutoShape 42" descr="报表底图"/>
        <xdr:cNvSpPr>
          <a:spLocks noChangeAspect="1" noChangeArrowheads="1"/>
        </xdr:cNvSpPr>
      </xdr:nvSpPr>
      <xdr:spPr>
        <a:xfrm>
          <a:off x="1428115" y="529601430"/>
          <a:ext cx="274320" cy="5080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1003</xdr:row>
      <xdr:rowOff>0</xdr:rowOff>
    </xdr:from>
    <xdr:to>
      <xdr:col>2</xdr:col>
      <xdr:colOff>274320</xdr:colOff>
      <xdr:row>1003</xdr:row>
      <xdr:rowOff>508000</xdr:rowOff>
    </xdr:to>
    <xdr:sp>
      <xdr:nvSpPr>
        <xdr:cNvPr id="2721" name="AutoShape 43" descr="报表底图"/>
        <xdr:cNvSpPr>
          <a:spLocks noChangeAspect="1" noChangeArrowheads="1"/>
        </xdr:cNvSpPr>
      </xdr:nvSpPr>
      <xdr:spPr>
        <a:xfrm>
          <a:off x="1428115" y="529601430"/>
          <a:ext cx="274320" cy="5080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1003</xdr:row>
      <xdr:rowOff>0</xdr:rowOff>
    </xdr:from>
    <xdr:to>
      <xdr:col>2</xdr:col>
      <xdr:colOff>274320</xdr:colOff>
      <xdr:row>1003</xdr:row>
      <xdr:rowOff>508000</xdr:rowOff>
    </xdr:to>
    <xdr:sp>
      <xdr:nvSpPr>
        <xdr:cNvPr id="2722" name="AutoShape 44" descr="报表底图"/>
        <xdr:cNvSpPr>
          <a:spLocks noChangeAspect="1" noChangeArrowheads="1"/>
        </xdr:cNvSpPr>
      </xdr:nvSpPr>
      <xdr:spPr>
        <a:xfrm>
          <a:off x="1428115" y="529601430"/>
          <a:ext cx="274320" cy="5080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1003</xdr:row>
      <xdr:rowOff>0</xdr:rowOff>
    </xdr:from>
    <xdr:to>
      <xdr:col>2</xdr:col>
      <xdr:colOff>274320</xdr:colOff>
      <xdr:row>1003</xdr:row>
      <xdr:rowOff>508000</xdr:rowOff>
    </xdr:to>
    <xdr:sp>
      <xdr:nvSpPr>
        <xdr:cNvPr id="2723" name="AutoShape 45" descr="报表底图"/>
        <xdr:cNvSpPr>
          <a:spLocks noChangeAspect="1" noChangeArrowheads="1"/>
        </xdr:cNvSpPr>
      </xdr:nvSpPr>
      <xdr:spPr>
        <a:xfrm>
          <a:off x="1428115" y="529601430"/>
          <a:ext cx="274320" cy="5080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1003</xdr:row>
      <xdr:rowOff>0</xdr:rowOff>
    </xdr:from>
    <xdr:to>
      <xdr:col>2</xdr:col>
      <xdr:colOff>274320</xdr:colOff>
      <xdr:row>1003</xdr:row>
      <xdr:rowOff>508000</xdr:rowOff>
    </xdr:to>
    <xdr:sp>
      <xdr:nvSpPr>
        <xdr:cNvPr id="2724" name="AutoShape 46" descr="报表底图"/>
        <xdr:cNvSpPr>
          <a:spLocks noChangeAspect="1" noChangeArrowheads="1"/>
        </xdr:cNvSpPr>
      </xdr:nvSpPr>
      <xdr:spPr>
        <a:xfrm>
          <a:off x="1428115" y="529601430"/>
          <a:ext cx="274320" cy="5080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1003</xdr:row>
      <xdr:rowOff>0</xdr:rowOff>
    </xdr:from>
    <xdr:to>
      <xdr:col>2</xdr:col>
      <xdr:colOff>274320</xdr:colOff>
      <xdr:row>1003</xdr:row>
      <xdr:rowOff>508000</xdr:rowOff>
    </xdr:to>
    <xdr:sp>
      <xdr:nvSpPr>
        <xdr:cNvPr id="2725" name="AutoShape 47" descr="报表底图"/>
        <xdr:cNvSpPr>
          <a:spLocks noChangeAspect="1" noChangeArrowheads="1"/>
        </xdr:cNvSpPr>
      </xdr:nvSpPr>
      <xdr:spPr>
        <a:xfrm>
          <a:off x="1428115" y="529601430"/>
          <a:ext cx="274320" cy="5080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1003</xdr:row>
      <xdr:rowOff>0</xdr:rowOff>
    </xdr:from>
    <xdr:to>
      <xdr:col>2</xdr:col>
      <xdr:colOff>274320</xdr:colOff>
      <xdr:row>1003</xdr:row>
      <xdr:rowOff>478155</xdr:rowOff>
    </xdr:to>
    <xdr:sp>
      <xdr:nvSpPr>
        <xdr:cNvPr id="2726" name="AutoShape 48" descr="报表底图"/>
        <xdr:cNvSpPr>
          <a:spLocks noChangeAspect="1" noChangeArrowheads="1"/>
        </xdr:cNvSpPr>
      </xdr:nvSpPr>
      <xdr:spPr>
        <a:xfrm>
          <a:off x="1428115" y="52960143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1003</xdr:row>
      <xdr:rowOff>0</xdr:rowOff>
    </xdr:from>
    <xdr:to>
      <xdr:col>2</xdr:col>
      <xdr:colOff>274320</xdr:colOff>
      <xdr:row>1003</xdr:row>
      <xdr:rowOff>478155</xdr:rowOff>
    </xdr:to>
    <xdr:sp>
      <xdr:nvSpPr>
        <xdr:cNvPr id="2727" name="AutoShape 49" descr="报表底图"/>
        <xdr:cNvSpPr>
          <a:spLocks noChangeAspect="1" noChangeArrowheads="1"/>
        </xdr:cNvSpPr>
      </xdr:nvSpPr>
      <xdr:spPr>
        <a:xfrm>
          <a:off x="1428115" y="52960143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1003</xdr:row>
      <xdr:rowOff>0</xdr:rowOff>
    </xdr:from>
    <xdr:to>
      <xdr:col>2</xdr:col>
      <xdr:colOff>274320</xdr:colOff>
      <xdr:row>1003</xdr:row>
      <xdr:rowOff>478155</xdr:rowOff>
    </xdr:to>
    <xdr:sp>
      <xdr:nvSpPr>
        <xdr:cNvPr id="2728" name="AutoShape 50" descr="报表底图"/>
        <xdr:cNvSpPr>
          <a:spLocks noChangeAspect="1" noChangeArrowheads="1"/>
        </xdr:cNvSpPr>
      </xdr:nvSpPr>
      <xdr:spPr>
        <a:xfrm>
          <a:off x="1428115" y="52960143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1003</xdr:row>
      <xdr:rowOff>0</xdr:rowOff>
    </xdr:from>
    <xdr:to>
      <xdr:col>2</xdr:col>
      <xdr:colOff>274320</xdr:colOff>
      <xdr:row>1003</xdr:row>
      <xdr:rowOff>478155</xdr:rowOff>
    </xdr:to>
    <xdr:sp>
      <xdr:nvSpPr>
        <xdr:cNvPr id="2729" name="AutoShape 51" descr="报表底图"/>
        <xdr:cNvSpPr>
          <a:spLocks noChangeAspect="1" noChangeArrowheads="1"/>
        </xdr:cNvSpPr>
      </xdr:nvSpPr>
      <xdr:spPr>
        <a:xfrm>
          <a:off x="1428115" y="52960143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1003</xdr:row>
      <xdr:rowOff>0</xdr:rowOff>
    </xdr:from>
    <xdr:to>
      <xdr:col>2</xdr:col>
      <xdr:colOff>274320</xdr:colOff>
      <xdr:row>1003</xdr:row>
      <xdr:rowOff>478155</xdr:rowOff>
    </xdr:to>
    <xdr:sp>
      <xdr:nvSpPr>
        <xdr:cNvPr id="2730" name="AutoShape 52" descr="报表底图"/>
        <xdr:cNvSpPr>
          <a:spLocks noChangeAspect="1" noChangeArrowheads="1"/>
        </xdr:cNvSpPr>
      </xdr:nvSpPr>
      <xdr:spPr>
        <a:xfrm>
          <a:off x="1428115" y="52960143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1003</xdr:row>
      <xdr:rowOff>0</xdr:rowOff>
    </xdr:from>
    <xdr:to>
      <xdr:col>2</xdr:col>
      <xdr:colOff>274320</xdr:colOff>
      <xdr:row>1003</xdr:row>
      <xdr:rowOff>478155</xdr:rowOff>
    </xdr:to>
    <xdr:sp>
      <xdr:nvSpPr>
        <xdr:cNvPr id="2731" name="Image1" descr="报表底图"/>
        <xdr:cNvSpPr>
          <a:spLocks noChangeAspect="1" noChangeArrowheads="1"/>
        </xdr:cNvSpPr>
      </xdr:nvSpPr>
      <xdr:spPr>
        <a:xfrm>
          <a:off x="1428115" y="52960143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1003</xdr:row>
      <xdr:rowOff>0</xdr:rowOff>
    </xdr:from>
    <xdr:to>
      <xdr:col>2</xdr:col>
      <xdr:colOff>274320</xdr:colOff>
      <xdr:row>1003</xdr:row>
      <xdr:rowOff>508000</xdr:rowOff>
    </xdr:to>
    <xdr:sp>
      <xdr:nvSpPr>
        <xdr:cNvPr id="2732" name="Image1" descr="报表底图"/>
        <xdr:cNvSpPr>
          <a:spLocks noChangeAspect="1" noChangeArrowheads="1"/>
        </xdr:cNvSpPr>
      </xdr:nvSpPr>
      <xdr:spPr>
        <a:xfrm>
          <a:off x="1428115" y="529601430"/>
          <a:ext cx="274320" cy="5080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1003</xdr:row>
      <xdr:rowOff>0</xdr:rowOff>
    </xdr:from>
    <xdr:to>
      <xdr:col>2</xdr:col>
      <xdr:colOff>274320</xdr:colOff>
      <xdr:row>1003</xdr:row>
      <xdr:rowOff>508000</xdr:rowOff>
    </xdr:to>
    <xdr:sp>
      <xdr:nvSpPr>
        <xdr:cNvPr id="2733" name="Image1" descr="报表底图"/>
        <xdr:cNvSpPr>
          <a:spLocks noChangeAspect="1" noChangeArrowheads="1"/>
        </xdr:cNvSpPr>
      </xdr:nvSpPr>
      <xdr:spPr>
        <a:xfrm>
          <a:off x="1428115" y="529601430"/>
          <a:ext cx="274320" cy="5080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1003</xdr:row>
      <xdr:rowOff>0</xdr:rowOff>
    </xdr:from>
    <xdr:to>
      <xdr:col>2</xdr:col>
      <xdr:colOff>274320</xdr:colOff>
      <xdr:row>1003</xdr:row>
      <xdr:rowOff>508000</xdr:rowOff>
    </xdr:to>
    <xdr:sp>
      <xdr:nvSpPr>
        <xdr:cNvPr id="2734" name="Image1" descr="报表底图"/>
        <xdr:cNvSpPr>
          <a:spLocks noChangeAspect="1" noChangeArrowheads="1"/>
        </xdr:cNvSpPr>
      </xdr:nvSpPr>
      <xdr:spPr>
        <a:xfrm>
          <a:off x="1428115" y="529601430"/>
          <a:ext cx="274320" cy="5080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1003</xdr:row>
      <xdr:rowOff>0</xdr:rowOff>
    </xdr:from>
    <xdr:to>
      <xdr:col>2</xdr:col>
      <xdr:colOff>274320</xdr:colOff>
      <xdr:row>1003</xdr:row>
      <xdr:rowOff>508000</xdr:rowOff>
    </xdr:to>
    <xdr:sp>
      <xdr:nvSpPr>
        <xdr:cNvPr id="2735" name="Image1" descr="报表底图"/>
        <xdr:cNvSpPr>
          <a:spLocks noChangeAspect="1" noChangeArrowheads="1"/>
        </xdr:cNvSpPr>
      </xdr:nvSpPr>
      <xdr:spPr>
        <a:xfrm>
          <a:off x="1428115" y="529601430"/>
          <a:ext cx="274320" cy="5080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1003</xdr:row>
      <xdr:rowOff>0</xdr:rowOff>
    </xdr:from>
    <xdr:to>
      <xdr:col>2</xdr:col>
      <xdr:colOff>274320</xdr:colOff>
      <xdr:row>1003</xdr:row>
      <xdr:rowOff>508000</xdr:rowOff>
    </xdr:to>
    <xdr:sp>
      <xdr:nvSpPr>
        <xdr:cNvPr id="2736" name="Image1" descr="报表底图"/>
        <xdr:cNvSpPr>
          <a:spLocks noChangeAspect="1" noChangeArrowheads="1"/>
        </xdr:cNvSpPr>
      </xdr:nvSpPr>
      <xdr:spPr>
        <a:xfrm>
          <a:off x="1428115" y="529601430"/>
          <a:ext cx="274320" cy="5080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1003</xdr:row>
      <xdr:rowOff>0</xdr:rowOff>
    </xdr:from>
    <xdr:to>
      <xdr:col>2</xdr:col>
      <xdr:colOff>274320</xdr:colOff>
      <xdr:row>1003</xdr:row>
      <xdr:rowOff>508000</xdr:rowOff>
    </xdr:to>
    <xdr:sp>
      <xdr:nvSpPr>
        <xdr:cNvPr id="2737" name="Image1" descr="报表底图"/>
        <xdr:cNvSpPr>
          <a:spLocks noChangeAspect="1" noChangeArrowheads="1"/>
        </xdr:cNvSpPr>
      </xdr:nvSpPr>
      <xdr:spPr>
        <a:xfrm>
          <a:off x="1428115" y="529601430"/>
          <a:ext cx="274320" cy="5080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1003</xdr:row>
      <xdr:rowOff>0</xdr:rowOff>
    </xdr:from>
    <xdr:to>
      <xdr:col>2</xdr:col>
      <xdr:colOff>274320</xdr:colOff>
      <xdr:row>1003</xdr:row>
      <xdr:rowOff>508000</xdr:rowOff>
    </xdr:to>
    <xdr:sp>
      <xdr:nvSpPr>
        <xdr:cNvPr id="2738" name="Image1" descr="报表底图"/>
        <xdr:cNvSpPr>
          <a:spLocks noChangeAspect="1" noChangeArrowheads="1"/>
        </xdr:cNvSpPr>
      </xdr:nvSpPr>
      <xdr:spPr>
        <a:xfrm>
          <a:off x="1428115" y="529601430"/>
          <a:ext cx="274320" cy="5080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1003</xdr:row>
      <xdr:rowOff>0</xdr:rowOff>
    </xdr:from>
    <xdr:to>
      <xdr:col>2</xdr:col>
      <xdr:colOff>274320</xdr:colOff>
      <xdr:row>1003</xdr:row>
      <xdr:rowOff>478155</xdr:rowOff>
    </xdr:to>
    <xdr:sp>
      <xdr:nvSpPr>
        <xdr:cNvPr id="2739" name="Image1" descr="报表底图"/>
        <xdr:cNvSpPr>
          <a:spLocks noChangeAspect="1" noChangeArrowheads="1"/>
        </xdr:cNvSpPr>
      </xdr:nvSpPr>
      <xdr:spPr>
        <a:xfrm>
          <a:off x="1428115" y="52960143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1003</xdr:row>
      <xdr:rowOff>0</xdr:rowOff>
    </xdr:from>
    <xdr:to>
      <xdr:col>2</xdr:col>
      <xdr:colOff>274320</xdr:colOff>
      <xdr:row>1003</xdr:row>
      <xdr:rowOff>478155</xdr:rowOff>
    </xdr:to>
    <xdr:sp>
      <xdr:nvSpPr>
        <xdr:cNvPr id="2740" name="Image1" descr="报表底图"/>
        <xdr:cNvSpPr>
          <a:spLocks noChangeAspect="1" noChangeArrowheads="1"/>
        </xdr:cNvSpPr>
      </xdr:nvSpPr>
      <xdr:spPr>
        <a:xfrm>
          <a:off x="1428115" y="52960143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1003</xdr:row>
      <xdr:rowOff>0</xdr:rowOff>
    </xdr:from>
    <xdr:to>
      <xdr:col>2</xdr:col>
      <xdr:colOff>274320</xdr:colOff>
      <xdr:row>1003</xdr:row>
      <xdr:rowOff>478155</xdr:rowOff>
    </xdr:to>
    <xdr:sp>
      <xdr:nvSpPr>
        <xdr:cNvPr id="2741" name="Image1" descr="报表底图"/>
        <xdr:cNvSpPr>
          <a:spLocks noChangeAspect="1" noChangeArrowheads="1"/>
        </xdr:cNvSpPr>
      </xdr:nvSpPr>
      <xdr:spPr>
        <a:xfrm>
          <a:off x="1428115" y="52960143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1003</xdr:row>
      <xdr:rowOff>0</xdr:rowOff>
    </xdr:from>
    <xdr:to>
      <xdr:col>2</xdr:col>
      <xdr:colOff>274320</xdr:colOff>
      <xdr:row>1003</xdr:row>
      <xdr:rowOff>478155</xdr:rowOff>
    </xdr:to>
    <xdr:sp>
      <xdr:nvSpPr>
        <xdr:cNvPr id="2742" name="Image1" descr="报表底图"/>
        <xdr:cNvSpPr>
          <a:spLocks noChangeAspect="1" noChangeArrowheads="1"/>
        </xdr:cNvSpPr>
      </xdr:nvSpPr>
      <xdr:spPr>
        <a:xfrm>
          <a:off x="1428115" y="52960143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1003</xdr:row>
      <xdr:rowOff>0</xdr:rowOff>
    </xdr:from>
    <xdr:to>
      <xdr:col>2</xdr:col>
      <xdr:colOff>274320</xdr:colOff>
      <xdr:row>1003</xdr:row>
      <xdr:rowOff>478155</xdr:rowOff>
    </xdr:to>
    <xdr:sp>
      <xdr:nvSpPr>
        <xdr:cNvPr id="2743" name="Image1" descr="报表底图"/>
        <xdr:cNvSpPr>
          <a:spLocks noChangeAspect="1" noChangeArrowheads="1"/>
        </xdr:cNvSpPr>
      </xdr:nvSpPr>
      <xdr:spPr>
        <a:xfrm>
          <a:off x="1428115" y="52960143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1003</xdr:row>
      <xdr:rowOff>0</xdr:rowOff>
    </xdr:from>
    <xdr:to>
      <xdr:col>2</xdr:col>
      <xdr:colOff>274320</xdr:colOff>
      <xdr:row>1003</xdr:row>
      <xdr:rowOff>478155</xdr:rowOff>
    </xdr:to>
    <xdr:sp>
      <xdr:nvSpPr>
        <xdr:cNvPr id="2744" name="Image1" descr="报表底图"/>
        <xdr:cNvSpPr>
          <a:spLocks noChangeAspect="1" noChangeArrowheads="1"/>
        </xdr:cNvSpPr>
      </xdr:nvSpPr>
      <xdr:spPr>
        <a:xfrm>
          <a:off x="1428115" y="52960143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1003</xdr:row>
      <xdr:rowOff>0</xdr:rowOff>
    </xdr:from>
    <xdr:to>
      <xdr:col>2</xdr:col>
      <xdr:colOff>274320</xdr:colOff>
      <xdr:row>1003</xdr:row>
      <xdr:rowOff>508000</xdr:rowOff>
    </xdr:to>
    <xdr:sp>
      <xdr:nvSpPr>
        <xdr:cNvPr id="2745" name="Image1" descr="报表底图"/>
        <xdr:cNvSpPr>
          <a:spLocks noChangeAspect="1" noChangeArrowheads="1"/>
        </xdr:cNvSpPr>
      </xdr:nvSpPr>
      <xdr:spPr>
        <a:xfrm>
          <a:off x="1428115" y="529601430"/>
          <a:ext cx="274320" cy="5080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1003</xdr:row>
      <xdr:rowOff>0</xdr:rowOff>
    </xdr:from>
    <xdr:to>
      <xdr:col>2</xdr:col>
      <xdr:colOff>274320</xdr:colOff>
      <xdr:row>1003</xdr:row>
      <xdr:rowOff>508000</xdr:rowOff>
    </xdr:to>
    <xdr:sp>
      <xdr:nvSpPr>
        <xdr:cNvPr id="2746" name="Image1" descr="报表底图"/>
        <xdr:cNvSpPr>
          <a:spLocks noChangeAspect="1" noChangeArrowheads="1"/>
        </xdr:cNvSpPr>
      </xdr:nvSpPr>
      <xdr:spPr>
        <a:xfrm>
          <a:off x="1428115" y="529601430"/>
          <a:ext cx="274320" cy="5080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1003</xdr:row>
      <xdr:rowOff>0</xdr:rowOff>
    </xdr:from>
    <xdr:to>
      <xdr:col>2</xdr:col>
      <xdr:colOff>274320</xdr:colOff>
      <xdr:row>1003</xdr:row>
      <xdr:rowOff>508000</xdr:rowOff>
    </xdr:to>
    <xdr:sp>
      <xdr:nvSpPr>
        <xdr:cNvPr id="2747" name="Image1" descr="报表底图"/>
        <xdr:cNvSpPr>
          <a:spLocks noChangeAspect="1" noChangeArrowheads="1"/>
        </xdr:cNvSpPr>
      </xdr:nvSpPr>
      <xdr:spPr>
        <a:xfrm>
          <a:off x="1428115" y="529601430"/>
          <a:ext cx="274320" cy="5080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1003</xdr:row>
      <xdr:rowOff>0</xdr:rowOff>
    </xdr:from>
    <xdr:to>
      <xdr:col>2</xdr:col>
      <xdr:colOff>274320</xdr:colOff>
      <xdr:row>1003</xdr:row>
      <xdr:rowOff>508000</xdr:rowOff>
    </xdr:to>
    <xdr:sp>
      <xdr:nvSpPr>
        <xdr:cNvPr id="2748" name="Image1" descr="报表底图"/>
        <xdr:cNvSpPr>
          <a:spLocks noChangeAspect="1" noChangeArrowheads="1"/>
        </xdr:cNvSpPr>
      </xdr:nvSpPr>
      <xdr:spPr>
        <a:xfrm>
          <a:off x="1428115" y="529601430"/>
          <a:ext cx="274320" cy="5080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1003</xdr:row>
      <xdr:rowOff>0</xdr:rowOff>
    </xdr:from>
    <xdr:to>
      <xdr:col>2</xdr:col>
      <xdr:colOff>274320</xdr:colOff>
      <xdr:row>1003</xdr:row>
      <xdr:rowOff>508000</xdr:rowOff>
    </xdr:to>
    <xdr:sp>
      <xdr:nvSpPr>
        <xdr:cNvPr id="2749" name="Image1" descr="报表底图"/>
        <xdr:cNvSpPr>
          <a:spLocks noChangeAspect="1" noChangeArrowheads="1"/>
        </xdr:cNvSpPr>
      </xdr:nvSpPr>
      <xdr:spPr>
        <a:xfrm>
          <a:off x="1428115" y="529601430"/>
          <a:ext cx="274320" cy="5080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1003</xdr:row>
      <xdr:rowOff>0</xdr:rowOff>
    </xdr:from>
    <xdr:to>
      <xdr:col>2</xdr:col>
      <xdr:colOff>274320</xdr:colOff>
      <xdr:row>1003</xdr:row>
      <xdr:rowOff>508000</xdr:rowOff>
    </xdr:to>
    <xdr:sp>
      <xdr:nvSpPr>
        <xdr:cNvPr id="2750" name="Image1" descr="报表底图"/>
        <xdr:cNvSpPr>
          <a:spLocks noChangeAspect="1" noChangeArrowheads="1"/>
        </xdr:cNvSpPr>
      </xdr:nvSpPr>
      <xdr:spPr>
        <a:xfrm>
          <a:off x="1428115" y="529601430"/>
          <a:ext cx="274320" cy="5080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1003</xdr:row>
      <xdr:rowOff>0</xdr:rowOff>
    </xdr:from>
    <xdr:to>
      <xdr:col>2</xdr:col>
      <xdr:colOff>274320</xdr:colOff>
      <xdr:row>1003</xdr:row>
      <xdr:rowOff>508000</xdr:rowOff>
    </xdr:to>
    <xdr:sp>
      <xdr:nvSpPr>
        <xdr:cNvPr id="2751" name="Image1" descr="报表底图"/>
        <xdr:cNvSpPr>
          <a:spLocks noChangeAspect="1" noChangeArrowheads="1"/>
        </xdr:cNvSpPr>
      </xdr:nvSpPr>
      <xdr:spPr>
        <a:xfrm>
          <a:off x="1428115" y="529601430"/>
          <a:ext cx="274320" cy="5080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1003</xdr:row>
      <xdr:rowOff>0</xdr:rowOff>
    </xdr:from>
    <xdr:to>
      <xdr:col>2</xdr:col>
      <xdr:colOff>274320</xdr:colOff>
      <xdr:row>1003</xdr:row>
      <xdr:rowOff>478155</xdr:rowOff>
    </xdr:to>
    <xdr:sp>
      <xdr:nvSpPr>
        <xdr:cNvPr id="2752" name="Image1" descr="报表底图"/>
        <xdr:cNvSpPr>
          <a:spLocks noChangeAspect="1" noChangeArrowheads="1"/>
        </xdr:cNvSpPr>
      </xdr:nvSpPr>
      <xdr:spPr>
        <a:xfrm>
          <a:off x="1428115" y="52960143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1003</xdr:row>
      <xdr:rowOff>0</xdr:rowOff>
    </xdr:from>
    <xdr:to>
      <xdr:col>2</xdr:col>
      <xdr:colOff>274320</xdr:colOff>
      <xdr:row>1003</xdr:row>
      <xdr:rowOff>478155</xdr:rowOff>
    </xdr:to>
    <xdr:sp>
      <xdr:nvSpPr>
        <xdr:cNvPr id="2753" name="Image1" descr="报表底图"/>
        <xdr:cNvSpPr>
          <a:spLocks noChangeAspect="1" noChangeArrowheads="1"/>
        </xdr:cNvSpPr>
      </xdr:nvSpPr>
      <xdr:spPr>
        <a:xfrm>
          <a:off x="1428115" y="52960143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1003</xdr:row>
      <xdr:rowOff>0</xdr:rowOff>
    </xdr:from>
    <xdr:to>
      <xdr:col>2</xdr:col>
      <xdr:colOff>274320</xdr:colOff>
      <xdr:row>1003</xdr:row>
      <xdr:rowOff>478155</xdr:rowOff>
    </xdr:to>
    <xdr:sp>
      <xdr:nvSpPr>
        <xdr:cNvPr id="2754" name="Image1" descr="报表底图"/>
        <xdr:cNvSpPr>
          <a:spLocks noChangeAspect="1" noChangeArrowheads="1"/>
        </xdr:cNvSpPr>
      </xdr:nvSpPr>
      <xdr:spPr>
        <a:xfrm>
          <a:off x="1428115" y="52960143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1003</xdr:row>
      <xdr:rowOff>0</xdr:rowOff>
    </xdr:from>
    <xdr:to>
      <xdr:col>2</xdr:col>
      <xdr:colOff>274320</xdr:colOff>
      <xdr:row>1003</xdr:row>
      <xdr:rowOff>478155</xdr:rowOff>
    </xdr:to>
    <xdr:sp>
      <xdr:nvSpPr>
        <xdr:cNvPr id="2755" name="Image1" descr="报表底图"/>
        <xdr:cNvSpPr>
          <a:spLocks noChangeAspect="1" noChangeArrowheads="1"/>
        </xdr:cNvSpPr>
      </xdr:nvSpPr>
      <xdr:spPr>
        <a:xfrm>
          <a:off x="1428115" y="52960143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1003</xdr:row>
      <xdr:rowOff>0</xdr:rowOff>
    </xdr:from>
    <xdr:to>
      <xdr:col>2</xdr:col>
      <xdr:colOff>274320</xdr:colOff>
      <xdr:row>1003</xdr:row>
      <xdr:rowOff>478155</xdr:rowOff>
    </xdr:to>
    <xdr:sp>
      <xdr:nvSpPr>
        <xdr:cNvPr id="2756" name="Image1" descr="报表底图"/>
        <xdr:cNvSpPr>
          <a:spLocks noChangeAspect="1" noChangeArrowheads="1"/>
        </xdr:cNvSpPr>
      </xdr:nvSpPr>
      <xdr:spPr>
        <a:xfrm>
          <a:off x="1428115" y="52960143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1049</xdr:row>
      <xdr:rowOff>0</xdr:rowOff>
    </xdr:from>
    <xdr:to>
      <xdr:col>2</xdr:col>
      <xdr:colOff>274320</xdr:colOff>
      <xdr:row>1050</xdr:row>
      <xdr:rowOff>122555</xdr:rowOff>
    </xdr:to>
    <xdr:sp>
      <xdr:nvSpPr>
        <xdr:cNvPr id="2757" name="AutoShape 27" descr="报表底图"/>
        <xdr:cNvSpPr>
          <a:spLocks noChangeAspect="1" noChangeArrowheads="1"/>
        </xdr:cNvSpPr>
      </xdr:nvSpPr>
      <xdr:spPr>
        <a:xfrm>
          <a:off x="1428115" y="5521502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1049</xdr:row>
      <xdr:rowOff>0</xdr:rowOff>
    </xdr:from>
    <xdr:to>
      <xdr:col>2</xdr:col>
      <xdr:colOff>274320</xdr:colOff>
      <xdr:row>1050</xdr:row>
      <xdr:rowOff>153035</xdr:rowOff>
    </xdr:to>
    <xdr:sp>
      <xdr:nvSpPr>
        <xdr:cNvPr id="2758" name="AutoShape 28" descr="报表底图"/>
        <xdr:cNvSpPr>
          <a:spLocks noChangeAspect="1" noChangeArrowheads="1"/>
        </xdr:cNvSpPr>
      </xdr:nvSpPr>
      <xdr:spPr>
        <a:xfrm>
          <a:off x="1428115" y="5521502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1049</xdr:row>
      <xdr:rowOff>0</xdr:rowOff>
    </xdr:from>
    <xdr:to>
      <xdr:col>2</xdr:col>
      <xdr:colOff>274320</xdr:colOff>
      <xdr:row>1050</xdr:row>
      <xdr:rowOff>153035</xdr:rowOff>
    </xdr:to>
    <xdr:sp>
      <xdr:nvSpPr>
        <xdr:cNvPr id="2759" name="AutoShape 29" descr="报表底图"/>
        <xdr:cNvSpPr>
          <a:spLocks noChangeAspect="1" noChangeArrowheads="1"/>
        </xdr:cNvSpPr>
      </xdr:nvSpPr>
      <xdr:spPr>
        <a:xfrm>
          <a:off x="1428115" y="5521502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1049</xdr:row>
      <xdr:rowOff>0</xdr:rowOff>
    </xdr:from>
    <xdr:to>
      <xdr:col>2</xdr:col>
      <xdr:colOff>274320</xdr:colOff>
      <xdr:row>1050</xdr:row>
      <xdr:rowOff>153035</xdr:rowOff>
    </xdr:to>
    <xdr:sp>
      <xdr:nvSpPr>
        <xdr:cNvPr id="2760" name="AutoShape 30" descr="报表底图"/>
        <xdr:cNvSpPr>
          <a:spLocks noChangeAspect="1" noChangeArrowheads="1"/>
        </xdr:cNvSpPr>
      </xdr:nvSpPr>
      <xdr:spPr>
        <a:xfrm>
          <a:off x="1428115" y="5521502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1049</xdr:row>
      <xdr:rowOff>0</xdr:rowOff>
    </xdr:from>
    <xdr:to>
      <xdr:col>2</xdr:col>
      <xdr:colOff>274320</xdr:colOff>
      <xdr:row>1050</xdr:row>
      <xdr:rowOff>153035</xdr:rowOff>
    </xdr:to>
    <xdr:sp>
      <xdr:nvSpPr>
        <xdr:cNvPr id="2761" name="AutoShape 31" descr="报表底图"/>
        <xdr:cNvSpPr>
          <a:spLocks noChangeAspect="1" noChangeArrowheads="1"/>
        </xdr:cNvSpPr>
      </xdr:nvSpPr>
      <xdr:spPr>
        <a:xfrm>
          <a:off x="1428115" y="5521502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1049</xdr:row>
      <xdr:rowOff>0</xdr:rowOff>
    </xdr:from>
    <xdr:to>
      <xdr:col>2</xdr:col>
      <xdr:colOff>274320</xdr:colOff>
      <xdr:row>1050</xdr:row>
      <xdr:rowOff>153035</xdr:rowOff>
    </xdr:to>
    <xdr:sp>
      <xdr:nvSpPr>
        <xdr:cNvPr id="2762" name="AutoShape 32" descr="报表底图"/>
        <xdr:cNvSpPr>
          <a:spLocks noChangeAspect="1" noChangeArrowheads="1"/>
        </xdr:cNvSpPr>
      </xdr:nvSpPr>
      <xdr:spPr>
        <a:xfrm>
          <a:off x="1428115" y="5521502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1049</xdr:row>
      <xdr:rowOff>0</xdr:rowOff>
    </xdr:from>
    <xdr:to>
      <xdr:col>2</xdr:col>
      <xdr:colOff>274320</xdr:colOff>
      <xdr:row>1050</xdr:row>
      <xdr:rowOff>153035</xdr:rowOff>
    </xdr:to>
    <xdr:sp>
      <xdr:nvSpPr>
        <xdr:cNvPr id="2763" name="AutoShape 33" descr="报表底图"/>
        <xdr:cNvSpPr>
          <a:spLocks noChangeAspect="1" noChangeArrowheads="1"/>
        </xdr:cNvSpPr>
      </xdr:nvSpPr>
      <xdr:spPr>
        <a:xfrm>
          <a:off x="1428115" y="5521502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1049</xdr:row>
      <xdr:rowOff>0</xdr:rowOff>
    </xdr:from>
    <xdr:to>
      <xdr:col>2</xdr:col>
      <xdr:colOff>274320</xdr:colOff>
      <xdr:row>1050</xdr:row>
      <xdr:rowOff>153035</xdr:rowOff>
    </xdr:to>
    <xdr:sp>
      <xdr:nvSpPr>
        <xdr:cNvPr id="2764" name="AutoShape 34" descr="报表底图"/>
        <xdr:cNvSpPr>
          <a:spLocks noChangeAspect="1" noChangeArrowheads="1"/>
        </xdr:cNvSpPr>
      </xdr:nvSpPr>
      <xdr:spPr>
        <a:xfrm>
          <a:off x="1428115" y="5521502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1049</xdr:row>
      <xdr:rowOff>0</xdr:rowOff>
    </xdr:from>
    <xdr:to>
      <xdr:col>2</xdr:col>
      <xdr:colOff>274320</xdr:colOff>
      <xdr:row>1050</xdr:row>
      <xdr:rowOff>122555</xdr:rowOff>
    </xdr:to>
    <xdr:sp>
      <xdr:nvSpPr>
        <xdr:cNvPr id="2765" name="AutoShape 35" descr="报表底图"/>
        <xdr:cNvSpPr>
          <a:spLocks noChangeAspect="1" noChangeArrowheads="1"/>
        </xdr:cNvSpPr>
      </xdr:nvSpPr>
      <xdr:spPr>
        <a:xfrm>
          <a:off x="1428115" y="5521502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1049</xdr:row>
      <xdr:rowOff>0</xdr:rowOff>
    </xdr:from>
    <xdr:to>
      <xdr:col>2</xdr:col>
      <xdr:colOff>274320</xdr:colOff>
      <xdr:row>1050</xdr:row>
      <xdr:rowOff>122555</xdr:rowOff>
    </xdr:to>
    <xdr:sp>
      <xdr:nvSpPr>
        <xdr:cNvPr id="2766" name="AutoShape 36" descr="报表底图"/>
        <xdr:cNvSpPr>
          <a:spLocks noChangeAspect="1" noChangeArrowheads="1"/>
        </xdr:cNvSpPr>
      </xdr:nvSpPr>
      <xdr:spPr>
        <a:xfrm>
          <a:off x="1428115" y="5521502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1049</xdr:row>
      <xdr:rowOff>0</xdr:rowOff>
    </xdr:from>
    <xdr:to>
      <xdr:col>2</xdr:col>
      <xdr:colOff>274320</xdr:colOff>
      <xdr:row>1050</xdr:row>
      <xdr:rowOff>122555</xdr:rowOff>
    </xdr:to>
    <xdr:sp>
      <xdr:nvSpPr>
        <xdr:cNvPr id="2767" name="AutoShape 37" descr="报表底图"/>
        <xdr:cNvSpPr>
          <a:spLocks noChangeAspect="1" noChangeArrowheads="1"/>
        </xdr:cNvSpPr>
      </xdr:nvSpPr>
      <xdr:spPr>
        <a:xfrm>
          <a:off x="1428115" y="5521502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1049</xdr:row>
      <xdr:rowOff>0</xdr:rowOff>
    </xdr:from>
    <xdr:to>
      <xdr:col>2</xdr:col>
      <xdr:colOff>274320</xdr:colOff>
      <xdr:row>1050</xdr:row>
      <xdr:rowOff>122555</xdr:rowOff>
    </xdr:to>
    <xdr:sp>
      <xdr:nvSpPr>
        <xdr:cNvPr id="2768" name="AutoShape 38" descr="报表底图"/>
        <xdr:cNvSpPr>
          <a:spLocks noChangeAspect="1" noChangeArrowheads="1"/>
        </xdr:cNvSpPr>
      </xdr:nvSpPr>
      <xdr:spPr>
        <a:xfrm>
          <a:off x="1428115" y="5521502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1049</xdr:row>
      <xdr:rowOff>0</xdr:rowOff>
    </xdr:from>
    <xdr:to>
      <xdr:col>2</xdr:col>
      <xdr:colOff>274320</xdr:colOff>
      <xdr:row>1050</xdr:row>
      <xdr:rowOff>122555</xdr:rowOff>
    </xdr:to>
    <xdr:sp>
      <xdr:nvSpPr>
        <xdr:cNvPr id="2769" name="AutoShape 39" descr="报表底图"/>
        <xdr:cNvSpPr>
          <a:spLocks noChangeAspect="1" noChangeArrowheads="1"/>
        </xdr:cNvSpPr>
      </xdr:nvSpPr>
      <xdr:spPr>
        <a:xfrm>
          <a:off x="1428115" y="5521502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1049</xdr:row>
      <xdr:rowOff>0</xdr:rowOff>
    </xdr:from>
    <xdr:to>
      <xdr:col>2</xdr:col>
      <xdr:colOff>274320</xdr:colOff>
      <xdr:row>1050</xdr:row>
      <xdr:rowOff>122555</xdr:rowOff>
    </xdr:to>
    <xdr:sp>
      <xdr:nvSpPr>
        <xdr:cNvPr id="2770" name="AutoShape 40" descr="报表底图"/>
        <xdr:cNvSpPr>
          <a:spLocks noChangeAspect="1" noChangeArrowheads="1"/>
        </xdr:cNvSpPr>
      </xdr:nvSpPr>
      <xdr:spPr>
        <a:xfrm>
          <a:off x="1428115" y="5521502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1049</xdr:row>
      <xdr:rowOff>0</xdr:rowOff>
    </xdr:from>
    <xdr:to>
      <xdr:col>2</xdr:col>
      <xdr:colOff>274320</xdr:colOff>
      <xdr:row>1050</xdr:row>
      <xdr:rowOff>153035</xdr:rowOff>
    </xdr:to>
    <xdr:sp>
      <xdr:nvSpPr>
        <xdr:cNvPr id="2771" name="AutoShape 41" descr="报表底图"/>
        <xdr:cNvSpPr>
          <a:spLocks noChangeAspect="1" noChangeArrowheads="1"/>
        </xdr:cNvSpPr>
      </xdr:nvSpPr>
      <xdr:spPr>
        <a:xfrm>
          <a:off x="1428115" y="5521502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1049</xdr:row>
      <xdr:rowOff>0</xdr:rowOff>
    </xdr:from>
    <xdr:to>
      <xdr:col>2</xdr:col>
      <xdr:colOff>274320</xdr:colOff>
      <xdr:row>1050</xdr:row>
      <xdr:rowOff>153035</xdr:rowOff>
    </xdr:to>
    <xdr:sp>
      <xdr:nvSpPr>
        <xdr:cNvPr id="2772" name="AutoShape 42" descr="报表底图"/>
        <xdr:cNvSpPr>
          <a:spLocks noChangeAspect="1" noChangeArrowheads="1"/>
        </xdr:cNvSpPr>
      </xdr:nvSpPr>
      <xdr:spPr>
        <a:xfrm>
          <a:off x="1428115" y="5521502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1049</xdr:row>
      <xdr:rowOff>0</xdr:rowOff>
    </xdr:from>
    <xdr:to>
      <xdr:col>2</xdr:col>
      <xdr:colOff>274320</xdr:colOff>
      <xdr:row>1050</xdr:row>
      <xdr:rowOff>153035</xdr:rowOff>
    </xdr:to>
    <xdr:sp>
      <xdr:nvSpPr>
        <xdr:cNvPr id="2773" name="AutoShape 43" descr="报表底图"/>
        <xdr:cNvSpPr>
          <a:spLocks noChangeAspect="1" noChangeArrowheads="1"/>
        </xdr:cNvSpPr>
      </xdr:nvSpPr>
      <xdr:spPr>
        <a:xfrm>
          <a:off x="1428115" y="5521502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1049</xdr:row>
      <xdr:rowOff>0</xdr:rowOff>
    </xdr:from>
    <xdr:to>
      <xdr:col>2</xdr:col>
      <xdr:colOff>274320</xdr:colOff>
      <xdr:row>1050</xdr:row>
      <xdr:rowOff>153035</xdr:rowOff>
    </xdr:to>
    <xdr:sp>
      <xdr:nvSpPr>
        <xdr:cNvPr id="2774" name="AutoShape 44" descr="报表底图"/>
        <xdr:cNvSpPr>
          <a:spLocks noChangeAspect="1" noChangeArrowheads="1"/>
        </xdr:cNvSpPr>
      </xdr:nvSpPr>
      <xdr:spPr>
        <a:xfrm>
          <a:off x="1428115" y="5521502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1049</xdr:row>
      <xdr:rowOff>0</xdr:rowOff>
    </xdr:from>
    <xdr:to>
      <xdr:col>2</xdr:col>
      <xdr:colOff>274320</xdr:colOff>
      <xdr:row>1050</xdr:row>
      <xdr:rowOff>153035</xdr:rowOff>
    </xdr:to>
    <xdr:sp>
      <xdr:nvSpPr>
        <xdr:cNvPr id="2775" name="AutoShape 45" descr="报表底图"/>
        <xdr:cNvSpPr>
          <a:spLocks noChangeAspect="1" noChangeArrowheads="1"/>
        </xdr:cNvSpPr>
      </xdr:nvSpPr>
      <xdr:spPr>
        <a:xfrm>
          <a:off x="1428115" y="5521502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1049</xdr:row>
      <xdr:rowOff>0</xdr:rowOff>
    </xdr:from>
    <xdr:to>
      <xdr:col>2</xdr:col>
      <xdr:colOff>274320</xdr:colOff>
      <xdr:row>1050</xdr:row>
      <xdr:rowOff>153035</xdr:rowOff>
    </xdr:to>
    <xdr:sp>
      <xdr:nvSpPr>
        <xdr:cNvPr id="2776" name="AutoShape 46" descr="报表底图"/>
        <xdr:cNvSpPr>
          <a:spLocks noChangeAspect="1" noChangeArrowheads="1"/>
        </xdr:cNvSpPr>
      </xdr:nvSpPr>
      <xdr:spPr>
        <a:xfrm>
          <a:off x="1428115" y="5521502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1049</xdr:row>
      <xdr:rowOff>0</xdr:rowOff>
    </xdr:from>
    <xdr:to>
      <xdr:col>2</xdr:col>
      <xdr:colOff>274320</xdr:colOff>
      <xdr:row>1050</xdr:row>
      <xdr:rowOff>153035</xdr:rowOff>
    </xdr:to>
    <xdr:sp>
      <xdr:nvSpPr>
        <xdr:cNvPr id="2777" name="AutoShape 47" descr="报表底图"/>
        <xdr:cNvSpPr>
          <a:spLocks noChangeAspect="1" noChangeArrowheads="1"/>
        </xdr:cNvSpPr>
      </xdr:nvSpPr>
      <xdr:spPr>
        <a:xfrm>
          <a:off x="1428115" y="5521502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1049</xdr:row>
      <xdr:rowOff>0</xdr:rowOff>
    </xdr:from>
    <xdr:to>
      <xdr:col>2</xdr:col>
      <xdr:colOff>274320</xdr:colOff>
      <xdr:row>1050</xdr:row>
      <xdr:rowOff>122555</xdr:rowOff>
    </xdr:to>
    <xdr:sp>
      <xdr:nvSpPr>
        <xdr:cNvPr id="2778" name="AutoShape 48" descr="报表底图"/>
        <xdr:cNvSpPr>
          <a:spLocks noChangeAspect="1" noChangeArrowheads="1"/>
        </xdr:cNvSpPr>
      </xdr:nvSpPr>
      <xdr:spPr>
        <a:xfrm>
          <a:off x="1428115" y="5521502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1049</xdr:row>
      <xdr:rowOff>0</xdr:rowOff>
    </xdr:from>
    <xdr:to>
      <xdr:col>2</xdr:col>
      <xdr:colOff>274320</xdr:colOff>
      <xdr:row>1050</xdr:row>
      <xdr:rowOff>122555</xdr:rowOff>
    </xdr:to>
    <xdr:sp>
      <xdr:nvSpPr>
        <xdr:cNvPr id="2779" name="AutoShape 49" descr="报表底图"/>
        <xdr:cNvSpPr>
          <a:spLocks noChangeAspect="1" noChangeArrowheads="1"/>
        </xdr:cNvSpPr>
      </xdr:nvSpPr>
      <xdr:spPr>
        <a:xfrm>
          <a:off x="1428115" y="5521502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1049</xdr:row>
      <xdr:rowOff>0</xdr:rowOff>
    </xdr:from>
    <xdr:to>
      <xdr:col>2</xdr:col>
      <xdr:colOff>274320</xdr:colOff>
      <xdr:row>1050</xdr:row>
      <xdr:rowOff>122555</xdr:rowOff>
    </xdr:to>
    <xdr:sp>
      <xdr:nvSpPr>
        <xdr:cNvPr id="2780" name="AutoShape 50" descr="报表底图"/>
        <xdr:cNvSpPr>
          <a:spLocks noChangeAspect="1" noChangeArrowheads="1"/>
        </xdr:cNvSpPr>
      </xdr:nvSpPr>
      <xdr:spPr>
        <a:xfrm>
          <a:off x="1428115" y="5521502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1049</xdr:row>
      <xdr:rowOff>0</xdr:rowOff>
    </xdr:from>
    <xdr:to>
      <xdr:col>2</xdr:col>
      <xdr:colOff>274320</xdr:colOff>
      <xdr:row>1050</xdr:row>
      <xdr:rowOff>122555</xdr:rowOff>
    </xdr:to>
    <xdr:sp>
      <xdr:nvSpPr>
        <xdr:cNvPr id="2781" name="AutoShape 51" descr="报表底图"/>
        <xdr:cNvSpPr>
          <a:spLocks noChangeAspect="1" noChangeArrowheads="1"/>
        </xdr:cNvSpPr>
      </xdr:nvSpPr>
      <xdr:spPr>
        <a:xfrm>
          <a:off x="1428115" y="5521502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1049</xdr:row>
      <xdr:rowOff>0</xdr:rowOff>
    </xdr:from>
    <xdr:to>
      <xdr:col>2</xdr:col>
      <xdr:colOff>274320</xdr:colOff>
      <xdr:row>1050</xdr:row>
      <xdr:rowOff>122555</xdr:rowOff>
    </xdr:to>
    <xdr:sp>
      <xdr:nvSpPr>
        <xdr:cNvPr id="2782" name="AutoShape 52" descr="报表底图"/>
        <xdr:cNvSpPr>
          <a:spLocks noChangeAspect="1" noChangeArrowheads="1"/>
        </xdr:cNvSpPr>
      </xdr:nvSpPr>
      <xdr:spPr>
        <a:xfrm>
          <a:off x="1428115" y="5521502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1049</xdr:row>
      <xdr:rowOff>0</xdr:rowOff>
    </xdr:from>
    <xdr:to>
      <xdr:col>2</xdr:col>
      <xdr:colOff>274320</xdr:colOff>
      <xdr:row>1050</xdr:row>
      <xdr:rowOff>122555</xdr:rowOff>
    </xdr:to>
    <xdr:sp>
      <xdr:nvSpPr>
        <xdr:cNvPr id="2783" name="Image1" descr="报表底图"/>
        <xdr:cNvSpPr>
          <a:spLocks noChangeAspect="1" noChangeArrowheads="1"/>
        </xdr:cNvSpPr>
      </xdr:nvSpPr>
      <xdr:spPr>
        <a:xfrm>
          <a:off x="1428115" y="5521502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1049</xdr:row>
      <xdr:rowOff>0</xdr:rowOff>
    </xdr:from>
    <xdr:to>
      <xdr:col>2</xdr:col>
      <xdr:colOff>274320</xdr:colOff>
      <xdr:row>1050</xdr:row>
      <xdr:rowOff>153035</xdr:rowOff>
    </xdr:to>
    <xdr:sp>
      <xdr:nvSpPr>
        <xdr:cNvPr id="2784" name="Image1" descr="报表底图"/>
        <xdr:cNvSpPr>
          <a:spLocks noChangeAspect="1" noChangeArrowheads="1"/>
        </xdr:cNvSpPr>
      </xdr:nvSpPr>
      <xdr:spPr>
        <a:xfrm>
          <a:off x="1428115" y="5521502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1049</xdr:row>
      <xdr:rowOff>0</xdr:rowOff>
    </xdr:from>
    <xdr:to>
      <xdr:col>2</xdr:col>
      <xdr:colOff>274320</xdr:colOff>
      <xdr:row>1050</xdr:row>
      <xdr:rowOff>153035</xdr:rowOff>
    </xdr:to>
    <xdr:sp>
      <xdr:nvSpPr>
        <xdr:cNvPr id="2785" name="Image1" descr="报表底图"/>
        <xdr:cNvSpPr>
          <a:spLocks noChangeAspect="1" noChangeArrowheads="1"/>
        </xdr:cNvSpPr>
      </xdr:nvSpPr>
      <xdr:spPr>
        <a:xfrm>
          <a:off x="1428115" y="5521502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1049</xdr:row>
      <xdr:rowOff>0</xdr:rowOff>
    </xdr:from>
    <xdr:to>
      <xdr:col>2</xdr:col>
      <xdr:colOff>274320</xdr:colOff>
      <xdr:row>1050</xdr:row>
      <xdr:rowOff>153035</xdr:rowOff>
    </xdr:to>
    <xdr:sp>
      <xdr:nvSpPr>
        <xdr:cNvPr id="2786" name="Image1" descr="报表底图"/>
        <xdr:cNvSpPr>
          <a:spLocks noChangeAspect="1" noChangeArrowheads="1"/>
        </xdr:cNvSpPr>
      </xdr:nvSpPr>
      <xdr:spPr>
        <a:xfrm>
          <a:off x="1428115" y="5521502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1049</xdr:row>
      <xdr:rowOff>0</xdr:rowOff>
    </xdr:from>
    <xdr:to>
      <xdr:col>2</xdr:col>
      <xdr:colOff>274320</xdr:colOff>
      <xdr:row>1050</xdr:row>
      <xdr:rowOff>153035</xdr:rowOff>
    </xdr:to>
    <xdr:sp>
      <xdr:nvSpPr>
        <xdr:cNvPr id="2787" name="Image1" descr="报表底图"/>
        <xdr:cNvSpPr>
          <a:spLocks noChangeAspect="1" noChangeArrowheads="1"/>
        </xdr:cNvSpPr>
      </xdr:nvSpPr>
      <xdr:spPr>
        <a:xfrm>
          <a:off x="1428115" y="5521502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1049</xdr:row>
      <xdr:rowOff>0</xdr:rowOff>
    </xdr:from>
    <xdr:to>
      <xdr:col>2</xdr:col>
      <xdr:colOff>274320</xdr:colOff>
      <xdr:row>1050</xdr:row>
      <xdr:rowOff>153035</xdr:rowOff>
    </xdr:to>
    <xdr:sp>
      <xdr:nvSpPr>
        <xdr:cNvPr id="2788" name="Image1" descr="报表底图"/>
        <xdr:cNvSpPr>
          <a:spLocks noChangeAspect="1" noChangeArrowheads="1"/>
        </xdr:cNvSpPr>
      </xdr:nvSpPr>
      <xdr:spPr>
        <a:xfrm>
          <a:off x="1428115" y="5521502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1049</xdr:row>
      <xdr:rowOff>0</xdr:rowOff>
    </xdr:from>
    <xdr:to>
      <xdr:col>2</xdr:col>
      <xdr:colOff>274320</xdr:colOff>
      <xdr:row>1050</xdr:row>
      <xdr:rowOff>153035</xdr:rowOff>
    </xdr:to>
    <xdr:sp>
      <xdr:nvSpPr>
        <xdr:cNvPr id="2789" name="Image1" descr="报表底图"/>
        <xdr:cNvSpPr>
          <a:spLocks noChangeAspect="1" noChangeArrowheads="1"/>
        </xdr:cNvSpPr>
      </xdr:nvSpPr>
      <xdr:spPr>
        <a:xfrm>
          <a:off x="1428115" y="5521502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1049</xdr:row>
      <xdr:rowOff>0</xdr:rowOff>
    </xdr:from>
    <xdr:to>
      <xdr:col>2</xdr:col>
      <xdr:colOff>274320</xdr:colOff>
      <xdr:row>1050</xdr:row>
      <xdr:rowOff>153035</xdr:rowOff>
    </xdr:to>
    <xdr:sp>
      <xdr:nvSpPr>
        <xdr:cNvPr id="2790" name="Image1" descr="报表底图"/>
        <xdr:cNvSpPr>
          <a:spLocks noChangeAspect="1" noChangeArrowheads="1"/>
        </xdr:cNvSpPr>
      </xdr:nvSpPr>
      <xdr:spPr>
        <a:xfrm>
          <a:off x="1428115" y="5521502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1049</xdr:row>
      <xdr:rowOff>0</xdr:rowOff>
    </xdr:from>
    <xdr:to>
      <xdr:col>2</xdr:col>
      <xdr:colOff>274320</xdr:colOff>
      <xdr:row>1050</xdr:row>
      <xdr:rowOff>122555</xdr:rowOff>
    </xdr:to>
    <xdr:sp>
      <xdr:nvSpPr>
        <xdr:cNvPr id="2791" name="Image1" descr="报表底图"/>
        <xdr:cNvSpPr>
          <a:spLocks noChangeAspect="1" noChangeArrowheads="1"/>
        </xdr:cNvSpPr>
      </xdr:nvSpPr>
      <xdr:spPr>
        <a:xfrm>
          <a:off x="1428115" y="5521502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1049</xdr:row>
      <xdr:rowOff>0</xdr:rowOff>
    </xdr:from>
    <xdr:to>
      <xdr:col>2</xdr:col>
      <xdr:colOff>274320</xdr:colOff>
      <xdr:row>1050</xdr:row>
      <xdr:rowOff>122555</xdr:rowOff>
    </xdr:to>
    <xdr:sp>
      <xdr:nvSpPr>
        <xdr:cNvPr id="2792" name="Image1" descr="报表底图"/>
        <xdr:cNvSpPr>
          <a:spLocks noChangeAspect="1" noChangeArrowheads="1"/>
        </xdr:cNvSpPr>
      </xdr:nvSpPr>
      <xdr:spPr>
        <a:xfrm>
          <a:off x="1428115" y="5521502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1049</xdr:row>
      <xdr:rowOff>0</xdr:rowOff>
    </xdr:from>
    <xdr:to>
      <xdr:col>2</xdr:col>
      <xdr:colOff>274320</xdr:colOff>
      <xdr:row>1050</xdr:row>
      <xdr:rowOff>122555</xdr:rowOff>
    </xdr:to>
    <xdr:sp>
      <xdr:nvSpPr>
        <xdr:cNvPr id="2793" name="Image1" descr="报表底图"/>
        <xdr:cNvSpPr>
          <a:spLocks noChangeAspect="1" noChangeArrowheads="1"/>
        </xdr:cNvSpPr>
      </xdr:nvSpPr>
      <xdr:spPr>
        <a:xfrm>
          <a:off x="1428115" y="5521502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1049</xdr:row>
      <xdr:rowOff>0</xdr:rowOff>
    </xdr:from>
    <xdr:to>
      <xdr:col>2</xdr:col>
      <xdr:colOff>274320</xdr:colOff>
      <xdr:row>1050</xdr:row>
      <xdr:rowOff>122555</xdr:rowOff>
    </xdr:to>
    <xdr:sp>
      <xdr:nvSpPr>
        <xdr:cNvPr id="2794" name="Image1" descr="报表底图"/>
        <xdr:cNvSpPr>
          <a:spLocks noChangeAspect="1" noChangeArrowheads="1"/>
        </xdr:cNvSpPr>
      </xdr:nvSpPr>
      <xdr:spPr>
        <a:xfrm>
          <a:off x="1428115" y="5521502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1049</xdr:row>
      <xdr:rowOff>0</xdr:rowOff>
    </xdr:from>
    <xdr:to>
      <xdr:col>2</xdr:col>
      <xdr:colOff>274320</xdr:colOff>
      <xdr:row>1050</xdr:row>
      <xdr:rowOff>122555</xdr:rowOff>
    </xdr:to>
    <xdr:sp>
      <xdr:nvSpPr>
        <xdr:cNvPr id="2795" name="Image1" descr="报表底图"/>
        <xdr:cNvSpPr>
          <a:spLocks noChangeAspect="1" noChangeArrowheads="1"/>
        </xdr:cNvSpPr>
      </xdr:nvSpPr>
      <xdr:spPr>
        <a:xfrm>
          <a:off x="1428115" y="5521502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1049</xdr:row>
      <xdr:rowOff>0</xdr:rowOff>
    </xdr:from>
    <xdr:to>
      <xdr:col>2</xdr:col>
      <xdr:colOff>274320</xdr:colOff>
      <xdr:row>1050</xdr:row>
      <xdr:rowOff>122555</xdr:rowOff>
    </xdr:to>
    <xdr:sp>
      <xdr:nvSpPr>
        <xdr:cNvPr id="2796" name="Image1" descr="报表底图"/>
        <xdr:cNvSpPr>
          <a:spLocks noChangeAspect="1" noChangeArrowheads="1"/>
        </xdr:cNvSpPr>
      </xdr:nvSpPr>
      <xdr:spPr>
        <a:xfrm>
          <a:off x="1428115" y="5521502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1049</xdr:row>
      <xdr:rowOff>0</xdr:rowOff>
    </xdr:from>
    <xdr:to>
      <xdr:col>2</xdr:col>
      <xdr:colOff>274320</xdr:colOff>
      <xdr:row>1050</xdr:row>
      <xdr:rowOff>153035</xdr:rowOff>
    </xdr:to>
    <xdr:sp>
      <xdr:nvSpPr>
        <xdr:cNvPr id="2797" name="Image1" descr="报表底图"/>
        <xdr:cNvSpPr>
          <a:spLocks noChangeAspect="1" noChangeArrowheads="1"/>
        </xdr:cNvSpPr>
      </xdr:nvSpPr>
      <xdr:spPr>
        <a:xfrm>
          <a:off x="1428115" y="5521502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1049</xdr:row>
      <xdr:rowOff>0</xdr:rowOff>
    </xdr:from>
    <xdr:to>
      <xdr:col>2</xdr:col>
      <xdr:colOff>274320</xdr:colOff>
      <xdr:row>1050</xdr:row>
      <xdr:rowOff>153035</xdr:rowOff>
    </xdr:to>
    <xdr:sp>
      <xdr:nvSpPr>
        <xdr:cNvPr id="2798" name="Image1" descr="报表底图"/>
        <xdr:cNvSpPr>
          <a:spLocks noChangeAspect="1" noChangeArrowheads="1"/>
        </xdr:cNvSpPr>
      </xdr:nvSpPr>
      <xdr:spPr>
        <a:xfrm>
          <a:off x="1428115" y="5521502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1049</xdr:row>
      <xdr:rowOff>0</xdr:rowOff>
    </xdr:from>
    <xdr:to>
      <xdr:col>2</xdr:col>
      <xdr:colOff>274320</xdr:colOff>
      <xdr:row>1050</xdr:row>
      <xdr:rowOff>153035</xdr:rowOff>
    </xdr:to>
    <xdr:sp>
      <xdr:nvSpPr>
        <xdr:cNvPr id="2799" name="Image1" descr="报表底图"/>
        <xdr:cNvSpPr>
          <a:spLocks noChangeAspect="1" noChangeArrowheads="1"/>
        </xdr:cNvSpPr>
      </xdr:nvSpPr>
      <xdr:spPr>
        <a:xfrm>
          <a:off x="1428115" y="5521502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1049</xdr:row>
      <xdr:rowOff>0</xdr:rowOff>
    </xdr:from>
    <xdr:to>
      <xdr:col>2</xdr:col>
      <xdr:colOff>274320</xdr:colOff>
      <xdr:row>1050</xdr:row>
      <xdr:rowOff>153035</xdr:rowOff>
    </xdr:to>
    <xdr:sp>
      <xdr:nvSpPr>
        <xdr:cNvPr id="2800" name="Image1" descr="报表底图"/>
        <xdr:cNvSpPr>
          <a:spLocks noChangeAspect="1" noChangeArrowheads="1"/>
        </xdr:cNvSpPr>
      </xdr:nvSpPr>
      <xdr:spPr>
        <a:xfrm>
          <a:off x="1428115" y="5521502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1049</xdr:row>
      <xdr:rowOff>0</xdr:rowOff>
    </xdr:from>
    <xdr:to>
      <xdr:col>2</xdr:col>
      <xdr:colOff>274320</xdr:colOff>
      <xdr:row>1050</xdr:row>
      <xdr:rowOff>153035</xdr:rowOff>
    </xdr:to>
    <xdr:sp>
      <xdr:nvSpPr>
        <xdr:cNvPr id="2801" name="Image1" descr="报表底图"/>
        <xdr:cNvSpPr>
          <a:spLocks noChangeAspect="1" noChangeArrowheads="1"/>
        </xdr:cNvSpPr>
      </xdr:nvSpPr>
      <xdr:spPr>
        <a:xfrm>
          <a:off x="1428115" y="5521502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1049</xdr:row>
      <xdr:rowOff>0</xdr:rowOff>
    </xdr:from>
    <xdr:to>
      <xdr:col>2</xdr:col>
      <xdr:colOff>274320</xdr:colOff>
      <xdr:row>1050</xdr:row>
      <xdr:rowOff>153035</xdr:rowOff>
    </xdr:to>
    <xdr:sp>
      <xdr:nvSpPr>
        <xdr:cNvPr id="2802" name="Image1" descr="报表底图"/>
        <xdr:cNvSpPr>
          <a:spLocks noChangeAspect="1" noChangeArrowheads="1"/>
        </xdr:cNvSpPr>
      </xdr:nvSpPr>
      <xdr:spPr>
        <a:xfrm>
          <a:off x="1428115" y="5521502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1049</xdr:row>
      <xdr:rowOff>0</xdr:rowOff>
    </xdr:from>
    <xdr:to>
      <xdr:col>2</xdr:col>
      <xdr:colOff>274320</xdr:colOff>
      <xdr:row>1050</xdr:row>
      <xdr:rowOff>153035</xdr:rowOff>
    </xdr:to>
    <xdr:sp>
      <xdr:nvSpPr>
        <xdr:cNvPr id="2803" name="Image1" descr="报表底图"/>
        <xdr:cNvSpPr>
          <a:spLocks noChangeAspect="1" noChangeArrowheads="1"/>
        </xdr:cNvSpPr>
      </xdr:nvSpPr>
      <xdr:spPr>
        <a:xfrm>
          <a:off x="1428115" y="5521502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1049</xdr:row>
      <xdr:rowOff>0</xdr:rowOff>
    </xdr:from>
    <xdr:to>
      <xdr:col>2</xdr:col>
      <xdr:colOff>274320</xdr:colOff>
      <xdr:row>1050</xdr:row>
      <xdr:rowOff>122555</xdr:rowOff>
    </xdr:to>
    <xdr:sp>
      <xdr:nvSpPr>
        <xdr:cNvPr id="2804" name="Image1" descr="报表底图"/>
        <xdr:cNvSpPr>
          <a:spLocks noChangeAspect="1" noChangeArrowheads="1"/>
        </xdr:cNvSpPr>
      </xdr:nvSpPr>
      <xdr:spPr>
        <a:xfrm>
          <a:off x="1428115" y="5521502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1049</xdr:row>
      <xdr:rowOff>0</xdr:rowOff>
    </xdr:from>
    <xdr:to>
      <xdr:col>2</xdr:col>
      <xdr:colOff>274320</xdr:colOff>
      <xdr:row>1050</xdr:row>
      <xdr:rowOff>122555</xdr:rowOff>
    </xdr:to>
    <xdr:sp>
      <xdr:nvSpPr>
        <xdr:cNvPr id="2805" name="Image1" descr="报表底图"/>
        <xdr:cNvSpPr>
          <a:spLocks noChangeAspect="1" noChangeArrowheads="1"/>
        </xdr:cNvSpPr>
      </xdr:nvSpPr>
      <xdr:spPr>
        <a:xfrm>
          <a:off x="1428115" y="5521502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1049</xdr:row>
      <xdr:rowOff>0</xdr:rowOff>
    </xdr:from>
    <xdr:to>
      <xdr:col>2</xdr:col>
      <xdr:colOff>274320</xdr:colOff>
      <xdr:row>1050</xdr:row>
      <xdr:rowOff>122555</xdr:rowOff>
    </xdr:to>
    <xdr:sp>
      <xdr:nvSpPr>
        <xdr:cNvPr id="2806" name="Image1" descr="报表底图"/>
        <xdr:cNvSpPr>
          <a:spLocks noChangeAspect="1" noChangeArrowheads="1"/>
        </xdr:cNvSpPr>
      </xdr:nvSpPr>
      <xdr:spPr>
        <a:xfrm>
          <a:off x="1428115" y="5521502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1049</xdr:row>
      <xdr:rowOff>0</xdr:rowOff>
    </xdr:from>
    <xdr:to>
      <xdr:col>2</xdr:col>
      <xdr:colOff>274320</xdr:colOff>
      <xdr:row>1050</xdr:row>
      <xdr:rowOff>122555</xdr:rowOff>
    </xdr:to>
    <xdr:sp>
      <xdr:nvSpPr>
        <xdr:cNvPr id="2807" name="Image1" descr="报表底图"/>
        <xdr:cNvSpPr>
          <a:spLocks noChangeAspect="1" noChangeArrowheads="1"/>
        </xdr:cNvSpPr>
      </xdr:nvSpPr>
      <xdr:spPr>
        <a:xfrm>
          <a:off x="1428115" y="5521502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1049</xdr:row>
      <xdr:rowOff>0</xdr:rowOff>
    </xdr:from>
    <xdr:to>
      <xdr:col>2</xdr:col>
      <xdr:colOff>274320</xdr:colOff>
      <xdr:row>1050</xdr:row>
      <xdr:rowOff>122555</xdr:rowOff>
    </xdr:to>
    <xdr:sp>
      <xdr:nvSpPr>
        <xdr:cNvPr id="2808" name="Image1" descr="报表底图"/>
        <xdr:cNvSpPr>
          <a:spLocks noChangeAspect="1" noChangeArrowheads="1"/>
        </xdr:cNvSpPr>
      </xdr:nvSpPr>
      <xdr:spPr>
        <a:xfrm>
          <a:off x="1428115" y="5521502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1049</xdr:row>
      <xdr:rowOff>0</xdr:rowOff>
    </xdr:from>
    <xdr:to>
      <xdr:col>2</xdr:col>
      <xdr:colOff>274320</xdr:colOff>
      <xdr:row>1050</xdr:row>
      <xdr:rowOff>122555</xdr:rowOff>
    </xdr:to>
    <xdr:sp>
      <xdr:nvSpPr>
        <xdr:cNvPr id="2809" name="AutoShape 27" descr="报表底图"/>
        <xdr:cNvSpPr>
          <a:spLocks noChangeAspect="1" noChangeArrowheads="1"/>
        </xdr:cNvSpPr>
      </xdr:nvSpPr>
      <xdr:spPr>
        <a:xfrm>
          <a:off x="1428115" y="5521502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1049</xdr:row>
      <xdr:rowOff>0</xdr:rowOff>
    </xdr:from>
    <xdr:to>
      <xdr:col>2</xdr:col>
      <xdr:colOff>274320</xdr:colOff>
      <xdr:row>1050</xdr:row>
      <xdr:rowOff>153035</xdr:rowOff>
    </xdr:to>
    <xdr:sp>
      <xdr:nvSpPr>
        <xdr:cNvPr id="2810" name="AutoShape 28" descr="报表底图"/>
        <xdr:cNvSpPr>
          <a:spLocks noChangeAspect="1" noChangeArrowheads="1"/>
        </xdr:cNvSpPr>
      </xdr:nvSpPr>
      <xdr:spPr>
        <a:xfrm>
          <a:off x="1428115" y="5521502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1049</xdr:row>
      <xdr:rowOff>0</xdr:rowOff>
    </xdr:from>
    <xdr:to>
      <xdr:col>2</xdr:col>
      <xdr:colOff>274320</xdr:colOff>
      <xdr:row>1050</xdr:row>
      <xdr:rowOff>153035</xdr:rowOff>
    </xdr:to>
    <xdr:sp>
      <xdr:nvSpPr>
        <xdr:cNvPr id="2811" name="AutoShape 29" descr="报表底图"/>
        <xdr:cNvSpPr>
          <a:spLocks noChangeAspect="1" noChangeArrowheads="1"/>
        </xdr:cNvSpPr>
      </xdr:nvSpPr>
      <xdr:spPr>
        <a:xfrm>
          <a:off x="1428115" y="5521502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1049</xdr:row>
      <xdr:rowOff>0</xdr:rowOff>
    </xdr:from>
    <xdr:to>
      <xdr:col>2</xdr:col>
      <xdr:colOff>274320</xdr:colOff>
      <xdr:row>1050</xdr:row>
      <xdr:rowOff>153035</xdr:rowOff>
    </xdr:to>
    <xdr:sp>
      <xdr:nvSpPr>
        <xdr:cNvPr id="2812" name="AutoShape 30" descr="报表底图"/>
        <xdr:cNvSpPr>
          <a:spLocks noChangeAspect="1" noChangeArrowheads="1"/>
        </xdr:cNvSpPr>
      </xdr:nvSpPr>
      <xdr:spPr>
        <a:xfrm>
          <a:off x="1428115" y="5521502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1049</xdr:row>
      <xdr:rowOff>0</xdr:rowOff>
    </xdr:from>
    <xdr:to>
      <xdr:col>2</xdr:col>
      <xdr:colOff>274320</xdr:colOff>
      <xdr:row>1050</xdr:row>
      <xdr:rowOff>153035</xdr:rowOff>
    </xdr:to>
    <xdr:sp>
      <xdr:nvSpPr>
        <xdr:cNvPr id="2813" name="AutoShape 31" descr="报表底图"/>
        <xdr:cNvSpPr>
          <a:spLocks noChangeAspect="1" noChangeArrowheads="1"/>
        </xdr:cNvSpPr>
      </xdr:nvSpPr>
      <xdr:spPr>
        <a:xfrm>
          <a:off x="1428115" y="5521502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1049</xdr:row>
      <xdr:rowOff>0</xdr:rowOff>
    </xdr:from>
    <xdr:to>
      <xdr:col>2</xdr:col>
      <xdr:colOff>274320</xdr:colOff>
      <xdr:row>1050</xdr:row>
      <xdr:rowOff>153035</xdr:rowOff>
    </xdr:to>
    <xdr:sp>
      <xdr:nvSpPr>
        <xdr:cNvPr id="2814" name="AutoShape 32" descr="报表底图"/>
        <xdr:cNvSpPr>
          <a:spLocks noChangeAspect="1" noChangeArrowheads="1"/>
        </xdr:cNvSpPr>
      </xdr:nvSpPr>
      <xdr:spPr>
        <a:xfrm>
          <a:off x="1428115" y="5521502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1049</xdr:row>
      <xdr:rowOff>0</xdr:rowOff>
    </xdr:from>
    <xdr:to>
      <xdr:col>2</xdr:col>
      <xdr:colOff>274320</xdr:colOff>
      <xdr:row>1050</xdr:row>
      <xdr:rowOff>153035</xdr:rowOff>
    </xdr:to>
    <xdr:sp>
      <xdr:nvSpPr>
        <xdr:cNvPr id="2815" name="AutoShape 33" descr="报表底图"/>
        <xdr:cNvSpPr>
          <a:spLocks noChangeAspect="1" noChangeArrowheads="1"/>
        </xdr:cNvSpPr>
      </xdr:nvSpPr>
      <xdr:spPr>
        <a:xfrm>
          <a:off x="1428115" y="5521502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1049</xdr:row>
      <xdr:rowOff>0</xdr:rowOff>
    </xdr:from>
    <xdr:to>
      <xdr:col>2</xdr:col>
      <xdr:colOff>274320</xdr:colOff>
      <xdr:row>1050</xdr:row>
      <xdr:rowOff>153035</xdr:rowOff>
    </xdr:to>
    <xdr:sp>
      <xdr:nvSpPr>
        <xdr:cNvPr id="2816" name="AutoShape 34" descr="报表底图"/>
        <xdr:cNvSpPr>
          <a:spLocks noChangeAspect="1" noChangeArrowheads="1"/>
        </xdr:cNvSpPr>
      </xdr:nvSpPr>
      <xdr:spPr>
        <a:xfrm>
          <a:off x="1428115" y="5521502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1049</xdr:row>
      <xdr:rowOff>0</xdr:rowOff>
    </xdr:from>
    <xdr:to>
      <xdr:col>2</xdr:col>
      <xdr:colOff>274320</xdr:colOff>
      <xdr:row>1050</xdr:row>
      <xdr:rowOff>122555</xdr:rowOff>
    </xdr:to>
    <xdr:sp>
      <xdr:nvSpPr>
        <xdr:cNvPr id="2817" name="AutoShape 35" descr="报表底图"/>
        <xdr:cNvSpPr>
          <a:spLocks noChangeAspect="1" noChangeArrowheads="1"/>
        </xdr:cNvSpPr>
      </xdr:nvSpPr>
      <xdr:spPr>
        <a:xfrm>
          <a:off x="1428115" y="5521502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1049</xdr:row>
      <xdr:rowOff>0</xdr:rowOff>
    </xdr:from>
    <xdr:to>
      <xdr:col>2</xdr:col>
      <xdr:colOff>274320</xdr:colOff>
      <xdr:row>1050</xdr:row>
      <xdr:rowOff>122555</xdr:rowOff>
    </xdr:to>
    <xdr:sp>
      <xdr:nvSpPr>
        <xdr:cNvPr id="2818" name="AutoShape 36" descr="报表底图"/>
        <xdr:cNvSpPr>
          <a:spLocks noChangeAspect="1" noChangeArrowheads="1"/>
        </xdr:cNvSpPr>
      </xdr:nvSpPr>
      <xdr:spPr>
        <a:xfrm>
          <a:off x="1428115" y="5521502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1049</xdr:row>
      <xdr:rowOff>0</xdr:rowOff>
    </xdr:from>
    <xdr:to>
      <xdr:col>2</xdr:col>
      <xdr:colOff>274320</xdr:colOff>
      <xdr:row>1050</xdr:row>
      <xdr:rowOff>122555</xdr:rowOff>
    </xdr:to>
    <xdr:sp>
      <xdr:nvSpPr>
        <xdr:cNvPr id="2819" name="AutoShape 37" descr="报表底图"/>
        <xdr:cNvSpPr>
          <a:spLocks noChangeAspect="1" noChangeArrowheads="1"/>
        </xdr:cNvSpPr>
      </xdr:nvSpPr>
      <xdr:spPr>
        <a:xfrm>
          <a:off x="1428115" y="5521502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1049</xdr:row>
      <xdr:rowOff>0</xdr:rowOff>
    </xdr:from>
    <xdr:to>
      <xdr:col>2</xdr:col>
      <xdr:colOff>274320</xdr:colOff>
      <xdr:row>1050</xdr:row>
      <xdr:rowOff>122555</xdr:rowOff>
    </xdr:to>
    <xdr:sp>
      <xdr:nvSpPr>
        <xdr:cNvPr id="2820" name="AutoShape 38" descr="报表底图"/>
        <xdr:cNvSpPr>
          <a:spLocks noChangeAspect="1" noChangeArrowheads="1"/>
        </xdr:cNvSpPr>
      </xdr:nvSpPr>
      <xdr:spPr>
        <a:xfrm>
          <a:off x="1428115" y="5521502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1049</xdr:row>
      <xdr:rowOff>0</xdr:rowOff>
    </xdr:from>
    <xdr:to>
      <xdr:col>2</xdr:col>
      <xdr:colOff>274320</xdr:colOff>
      <xdr:row>1050</xdr:row>
      <xdr:rowOff>122555</xdr:rowOff>
    </xdr:to>
    <xdr:sp>
      <xdr:nvSpPr>
        <xdr:cNvPr id="2821" name="AutoShape 39" descr="报表底图"/>
        <xdr:cNvSpPr>
          <a:spLocks noChangeAspect="1" noChangeArrowheads="1"/>
        </xdr:cNvSpPr>
      </xdr:nvSpPr>
      <xdr:spPr>
        <a:xfrm>
          <a:off x="1428115" y="5521502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1049</xdr:row>
      <xdr:rowOff>0</xdr:rowOff>
    </xdr:from>
    <xdr:to>
      <xdr:col>2</xdr:col>
      <xdr:colOff>274320</xdr:colOff>
      <xdr:row>1050</xdr:row>
      <xdr:rowOff>122555</xdr:rowOff>
    </xdr:to>
    <xdr:sp>
      <xdr:nvSpPr>
        <xdr:cNvPr id="2822" name="AutoShape 40" descr="报表底图"/>
        <xdr:cNvSpPr>
          <a:spLocks noChangeAspect="1" noChangeArrowheads="1"/>
        </xdr:cNvSpPr>
      </xdr:nvSpPr>
      <xdr:spPr>
        <a:xfrm>
          <a:off x="1428115" y="5521502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1049</xdr:row>
      <xdr:rowOff>0</xdr:rowOff>
    </xdr:from>
    <xdr:to>
      <xdr:col>2</xdr:col>
      <xdr:colOff>274320</xdr:colOff>
      <xdr:row>1050</xdr:row>
      <xdr:rowOff>153035</xdr:rowOff>
    </xdr:to>
    <xdr:sp>
      <xdr:nvSpPr>
        <xdr:cNvPr id="2823" name="AutoShape 41" descr="报表底图"/>
        <xdr:cNvSpPr>
          <a:spLocks noChangeAspect="1" noChangeArrowheads="1"/>
        </xdr:cNvSpPr>
      </xdr:nvSpPr>
      <xdr:spPr>
        <a:xfrm>
          <a:off x="1428115" y="5521502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1049</xdr:row>
      <xdr:rowOff>0</xdr:rowOff>
    </xdr:from>
    <xdr:to>
      <xdr:col>2</xdr:col>
      <xdr:colOff>274320</xdr:colOff>
      <xdr:row>1050</xdr:row>
      <xdr:rowOff>153035</xdr:rowOff>
    </xdr:to>
    <xdr:sp>
      <xdr:nvSpPr>
        <xdr:cNvPr id="2824" name="AutoShape 42" descr="报表底图"/>
        <xdr:cNvSpPr>
          <a:spLocks noChangeAspect="1" noChangeArrowheads="1"/>
        </xdr:cNvSpPr>
      </xdr:nvSpPr>
      <xdr:spPr>
        <a:xfrm>
          <a:off x="1428115" y="5521502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1049</xdr:row>
      <xdr:rowOff>0</xdr:rowOff>
    </xdr:from>
    <xdr:to>
      <xdr:col>2</xdr:col>
      <xdr:colOff>274320</xdr:colOff>
      <xdr:row>1050</xdr:row>
      <xdr:rowOff>153035</xdr:rowOff>
    </xdr:to>
    <xdr:sp>
      <xdr:nvSpPr>
        <xdr:cNvPr id="2825" name="AutoShape 43" descr="报表底图"/>
        <xdr:cNvSpPr>
          <a:spLocks noChangeAspect="1" noChangeArrowheads="1"/>
        </xdr:cNvSpPr>
      </xdr:nvSpPr>
      <xdr:spPr>
        <a:xfrm>
          <a:off x="1428115" y="5521502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1049</xdr:row>
      <xdr:rowOff>0</xdr:rowOff>
    </xdr:from>
    <xdr:to>
      <xdr:col>2</xdr:col>
      <xdr:colOff>274320</xdr:colOff>
      <xdr:row>1050</xdr:row>
      <xdr:rowOff>153035</xdr:rowOff>
    </xdr:to>
    <xdr:sp>
      <xdr:nvSpPr>
        <xdr:cNvPr id="2826" name="AutoShape 44" descr="报表底图"/>
        <xdr:cNvSpPr>
          <a:spLocks noChangeAspect="1" noChangeArrowheads="1"/>
        </xdr:cNvSpPr>
      </xdr:nvSpPr>
      <xdr:spPr>
        <a:xfrm>
          <a:off x="1428115" y="5521502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1049</xdr:row>
      <xdr:rowOff>0</xdr:rowOff>
    </xdr:from>
    <xdr:to>
      <xdr:col>2</xdr:col>
      <xdr:colOff>274320</xdr:colOff>
      <xdr:row>1050</xdr:row>
      <xdr:rowOff>153035</xdr:rowOff>
    </xdr:to>
    <xdr:sp>
      <xdr:nvSpPr>
        <xdr:cNvPr id="2827" name="AutoShape 45" descr="报表底图"/>
        <xdr:cNvSpPr>
          <a:spLocks noChangeAspect="1" noChangeArrowheads="1"/>
        </xdr:cNvSpPr>
      </xdr:nvSpPr>
      <xdr:spPr>
        <a:xfrm>
          <a:off x="1428115" y="5521502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1049</xdr:row>
      <xdr:rowOff>0</xdr:rowOff>
    </xdr:from>
    <xdr:to>
      <xdr:col>2</xdr:col>
      <xdr:colOff>274320</xdr:colOff>
      <xdr:row>1050</xdr:row>
      <xdr:rowOff>153035</xdr:rowOff>
    </xdr:to>
    <xdr:sp>
      <xdr:nvSpPr>
        <xdr:cNvPr id="2828" name="AutoShape 46" descr="报表底图"/>
        <xdr:cNvSpPr>
          <a:spLocks noChangeAspect="1" noChangeArrowheads="1"/>
        </xdr:cNvSpPr>
      </xdr:nvSpPr>
      <xdr:spPr>
        <a:xfrm>
          <a:off x="1428115" y="5521502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1049</xdr:row>
      <xdr:rowOff>0</xdr:rowOff>
    </xdr:from>
    <xdr:to>
      <xdr:col>2</xdr:col>
      <xdr:colOff>274320</xdr:colOff>
      <xdr:row>1050</xdr:row>
      <xdr:rowOff>153035</xdr:rowOff>
    </xdr:to>
    <xdr:sp>
      <xdr:nvSpPr>
        <xdr:cNvPr id="2829" name="AutoShape 47" descr="报表底图"/>
        <xdr:cNvSpPr>
          <a:spLocks noChangeAspect="1" noChangeArrowheads="1"/>
        </xdr:cNvSpPr>
      </xdr:nvSpPr>
      <xdr:spPr>
        <a:xfrm>
          <a:off x="1428115" y="5521502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1049</xdr:row>
      <xdr:rowOff>0</xdr:rowOff>
    </xdr:from>
    <xdr:to>
      <xdr:col>2</xdr:col>
      <xdr:colOff>274320</xdr:colOff>
      <xdr:row>1050</xdr:row>
      <xdr:rowOff>122555</xdr:rowOff>
    </xdr:to>
    <xdr:sp>
      <xdr:nvSpPr>
        <xdr:cNvPr id="2830" name="AutoShape 48" descr="报表底图"/>
        <xdr:cNvSpPr>
          <a:spLocks noChangeAspect="1" noChangeArrowheads="1"/>
        </xdr:cNvSpPr>
      </xdr:nvSpPr>
      <xdr:spPr>
        <a:xfrm>
          <a:off x="1428115" y="5521502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1049</xdr:row>
      <xdr:rowOff>0</xdr:rowOff>
    </xdr:from>
    <xdr:to>
      <xdr:col>2</xdr:col>
      <xdr:colOff>274320</xdr:colOff>
      <xdr:row>1050</xdr:row>
      <xdr:rowOff>122555</xdr:rowOff>
    </xdr:to>
    <xdr:sp>
      <xdr:nvSpPr>
        <xdr:cNvPr id="2831" name="AutoShape 49" descr="报表底图"/>
        <xdr:cNvSpPr>
          <a:spLocks noChangeAspect="1" noChangeArrowheads="1"/>
        </xdr:cNvSpPr>
      </xdr:nvSpPr>
      <xdr:spPr>
        <a:xfrm>
          <a:off x="1428115" y="5521502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1049</xdr:row>
      <xdr:rowOff>0</xdr:rowOff>
    </xdr:from>
    <xdr:to>
      <xdr:col>2</xdr:col>
      <xdr:colOff>274320</xdr:colOff>
      <xdr:row>1050</xdr:row>
      <xdr:rowOff>122555</xdr:rowOff>
    </xdr:to>
    <xdr:sp>
      <xdr:nvSpPr>
        <xdr:cNvPr id="2832" name="AutoShape 50" descr="报表底图"/>
        <xdr:cNvSpPr>
          <a:spLocks noChangeAspect="1" noChangeArrowheads="1"/>
        </xdr:cNvSpPr>
      </xdr:nvSpPr>
      <xdr:spPr>
        <a:xfrm>
          <a:off x="1428115" y="5521502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1049</xdr:row>
      <xdr:rowOff>0</xdr:rowOff>
    </xdr:from>
    <xdr:to>
      <xdr:col>2</xdr:col>
      <xdr:colOff>274320</xdr:colOff>
      <xdr:row>1050</xdr:row>
      <xdr:rowOff>122555</xdr:rowOff>
    </xdr:to>
    <xdr:sp>
      <xdr:nvSpPr>
        <xdr:cNvPr id="2833" name="AutoShape 51" descr="报表底图"/>
        <xdr:cNvSpPr>
          <a:spLocks noChangeAspect="1" noChangeArrowheads="1"/>
        </xdr:cNvSpPr>
      </xdr:nvSpPr>
      <xdr:spPr>
        <a:xfrm>
          <a:off x="1428115" y="5521502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1049</xdr:row>
      <xdr:rowOff>0</xdr:rowOff>
    </xdr:from>
    <xdr:to>
      <xdr:col>2</xdr:col>
      <xdr:colOff>274320</xdr:colOff>
      <xdr:row>1050</xdr:row>
      <xdr:rowOff>122555</xdr:rowOff>
    </xdr:to>
    <xdr:sp>
      <xdr:nvSpPr>
        <xdr:cNvPr id="2834" name="AutoShape 52" descr="报表底图"/>
        <xdr:cNvSpPr>
          <a:spLocks noChangeAspect="1" noChangeArrowheads="1"/>
        </xdr:cNvSpPr>
      </xdr:nvSpPr>
      <xdr:spPr>
        <a:xfrm>
          <a:off x="1428115" y="5521502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1049</xdr:row>
      <xdr:rowOff>0</xdr:rowOff>
    </xdr:from>
    <xdr:to>
      <xdr:col>2</xdr:col>
      <xdr:colOff>274320</xdr:colOff>
      <xdr:row>1050</xdr:row>
      <xdr:rowOff>122555</xdr:rowOff>
    </xdr:to>
    <xdr:sp>
      <xdr:nvSpPr>
        <xdr:cNvPr id="2835" name="Image1" descr="报表底图"/>
        <xdr:cNvSpPr>
          <a:spLocks noChangeAspect="1" noChangeArrowheads="1"/>
        </xdr:cNvSpPr>
      </xdr:nvSpPr>
      <xdr:spPr>
        <a:xfrm>
          <a:off x="1428115" y="5521502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1049</xdr:row>
      <xdr:rowOff>0</xdr:rowOff>
    </xdr:from>
    <xdr:to>
      <xdr:col>2</xdr:col>
      <xdr:colOff>274320</xdr:colOff>
      <xdr:row>1050</xdr:row>
      <xdr:rowOff>153035</xdr:rowOff>
    </xdr:to>
    <xdr:sp>
      <xdr:nvSpPr>
        <xdr:cNvPr id="2836" name="Image1" descr="报表底图"/>
        <xdr:cNvSpPr>
          <a:spLocks noChangeAspect="1" noChangeArrowheads="1"/>
        </xdr:cNvSpPr>
      </xdr:nvSpPr>
      <xdr:spPr>
        <a:xfrm>
          <a:off x="1428115" y="5521502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1049</xdr:row>
      <xdr:rowOff>0</xdr:rowOff>
    </xdr:from>
    <xdr:to>
      <xdr:col>2</xdr:col>
      <xdr:colOff>274320</xdr:colOff>
      <xdr:row>1050</xdr:row>
      <xdr:rowOff>153035</xdr:rowOff>
    </xdr:to>
    <xdr:sp>
      <xdr:nvSpPr>
        <xdr:cNvPr id="2837" name="Image1" descr="报表底图"/>
        <xdr:cNvSpPr>
          <a:spLocks noChangeAspect="1" noChangeArrowheads="1"/>
        </xdr:cNvSpPr>
      </xdr:nvSpPr>
      <xdr:spPr>
        <a:xfrm>
          <a:off x="1428115" y="5521502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1049</xdr:row>
      <xdr:rowOff>0</xdr:rowOff>
    </xdr:from>
    <xdr:to>
      <xdr:col>2</xdr:col>
      <xdr:colOff>274320</xdr:colOff>
      <xdr:row>1050</xdr:row>
      <xdr:rowOff>153035</xdr:rowOff>
    </xdr:to>
    <xdr:sp>
      <xdr:nvSpPr>
        <xdr:cNvPr id="2838" name="Image1" descr="报表底图"/>
        <xdr:cNvSpPr>
          <a:spLocks noChangeAspect="1" noChangeArrowheads="1"/>
        </xdr:cNvSpPr>
      </xdr:nvSpPr>
      <xdr:spPr>
        <a:xfrm>
          <a:off x="1428115" y="5521502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1049</xdr:row>
      <xdr:rowOff>0</xdr:rowOff>
    </xdr:from>
    <xdr:to>
      <xdr:col>2</xdr:col>
      <xdr:colOff>274320</xdr:colOff>
      <xdr:row>1050</xdr:row>
      <xdr:rowOff>153035</xdr:rowOff>
    </xdr:to>
    <xdr:sp>
      <xdr:nvSpPr>
        <xdr:cNvPr id="2839" name="Image1" descr="报表底图"/>
        <xdr:cNvSpPr>
          <a:spLocks noChangeAspect="1" noChangeArrowheads="1"/>
        </xdr:cNvSpPr>
      </xdr:nvSpPr>
      <xdr:spPr>
        <a:xfrm>
          <a:off x="1428115" y="5521502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1049</xdr:row>
      <xdr:rowOff>0</xdr:rowOff>
    </xdr:from>
    <xdr:to>
      <xdr:col>2</xdr:col>
      <xdr:colOff>274320</xdr:colOff>
      <xdr:row>1050</xdr:row>
      <xdr:rowOff>153035</xdr:rowOff>
    </xdr:to>
    <xdr:sp>
      <xdr:nvSpPr>
        <xdr:cNvPr id="2840" name="Image1" descr="报表底图"/>
        <xdr:cNvSpPr>
          <a:spLocks noChangeAspect="1" noChangeArrowheads="1"/>
        </xdr:cNvSpPr>
      </xdr:nvSpPr>
      <xdr:spPr>
        <a:xfrm>
          <a:off x="1428115" y="5521502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1049</xdr:row>
      <xdr:rowOff>0</xdr:rowOff>
    </xdr:from>
    <xdr:to>
      <xdr:col>2</xdr:col>
      <xdr:colOff>274320</xdr:colOff>
      <xdr:row>1050</xdr:row>
      <xdr:rowOff>153035</xdr:rowOff>
    </xdr:to>
    <xdr:sp>
      <xdr:nvSpPr>
        <xdr:cNvPr id="2841" name="Image1" descr="报表底图"/>
        <xdr:cNvSpPr>
          <a:spLocks noChangeAspect="1" noChangeArrowheads="1"/>
        </xdr:cNvSpPr>
      </xdr:nvSpPr>
      <xdr:spPr>
        <a:xfrm>
          <a:off x="1428115" y="5521502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1049</xdr:row>
      <xdr:rowOff>0</xdr:rowOff>
    </xdr:from>
    <xdr:to>
      <xdr:col>2</xdr:col>
      <xdr:colOff>274320</xdr:colOff>
      <xdr:row>1050</xdr:row>
      <xdr:rowOff>153035</xdr:rowOff>
    </xdr:to>
    <xdr:sp>
      <xdr:nvSpPr>
        <xdr:cNvPr id="2842" name="Image1" descr="报表底图"/>
        <xdr:cNvSpPr>
          <a:spLocks noChangeAspect="1" noChangeArrowheads="1"/>
        </xdr:cNvSpPr>
      </xdr:nvSpPr>
      <xdr:spPr>
        <a:xfrm>
          <a:off x="1428115" y="5521502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1049</xdr:row>
      <xdr:rowOff>0</xdr:rowOff>
    </xdr:from>
    <xdr:to>
      <xdr:col>2</xdr:col>
      <xdr:colOff>274320</xdr:colOff>
      <xdr:row>1050</xdr:row>
      <xdr:rowOff>122555</xdr:rowOff>
    </xdr:to>
    <xdr:sp>
      <xdr:nvSpPr>
        <xdr:cNvPr id="2843" name="Image1" descr="报表底图"/>
        <xdr:cNvSpPr>
          <a:spLocks noChangeAspect="1" noChangeArrowheads="1"/>
        </xdr:cNvSpPr>
      </xdr:nvSpPr>
      <xdr:spPr>
        <a:xfrm>
          <a:off x="1428115" y="5521502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1049</xdr:row>
      <xdr:rowOff>0</xdr:rowOff>
    </xdr:from>
    <xdr:to>
      <xdr:col>2</xdr:col>
      <xdr:colOff>274320</xdr:colOff>
      <xdr:row>1050</xdr:row>
      <xdr:rowOff>122555</xdr:rowOff>
    </xdr:to>
    <xdr:sp>
      <xdr:nvSpPr>
        <xdr:cNvPr id="2844" name="Image1" descr="报表底图"/>
        <xdr:cNvSpPr>
          <a:spLocks noChangeAspect="1" noChangeArrowheads="1"/>
        </xdr:cNvSpPr>
      </xdr:nvSpPr>
      <xdr:spPr>
        <a:xfrm>
          <a:off x="1428115" y="5521502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1049</xdr:row>
      <xdr:rowOff>0</xdr:rowOff>
    </xdr:from>
    <xdr:to>
      <xdr:col>2</xdr:col>
      <xdr:colOff>274320</xdr:colOff>
      <xdr:row>1050</xdr:row>
      <xdr:rowOff>122555</xdr:rowOff>
    </xdr:to>
    <xdr:sp>
      <xdr:nvSpPr>
        <xdr:cNvPr id="2845" name="Image1" descr="报表底图"/>
        <xdr:cNvSpPr>
          <a:spLocks noChangeAspect="1" noChangeArrowheads="1"/>
        </xdr:cNvSpPr>
      </xdr:nvSpPr>
      <xdr:spPr>
        <a:xfrm>
          <a:off x="1428115" y="5521502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1049</xdr:row>
      <xdr:rowOff>0</xdr:rowOff>
    </xdr:from>
    <xdr:to>
      <xdr:col>2</xdr:col>
      <xdr:colOff>274320</xdr:colOff>
      <xdr:row>1050</xdr:row>
      <xdr:rowOff>122555</xdr:rowOff>
    </xdr:to>
    <xdr:sp>
      <xdr:nvSpPr>
        <xdr:cNvPr id="2846" name="Image1" descr="报表底图"/>
        <xdr:cNvSpPr>
          <a:spLocks noChangeAspect="1" noChangeArrowheads="1"/>
        </xdr:cNvSpPr>
      </xdr:nvSpPr>
      <xdr:spPr>
        <a:xfrm>
          <a:off x="1428115" y="5521502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1049</xdr:row>
      <xdr:rowOff>0</xdr:rowOff>
    </xdr:from>
    <xdr:to>
      <xdr:col>2</xdr:col>
      <xdr:colOff>274320</xdr:colOff>
      <xdr:row>1050</xdr:row>
      <xdr:rowOff>122555</xdr:rowOff>
    </xdr:to>
    <xdr:sp>
      <xdr:nvSpPr>
        <xdr:cNvPr id="2847" name="Image1" descr="报表底图"/>
        <xdr:cNvSpPr>
          <a:spLocks noChangeAspect="1" noChangeArrowheads="1"/>
        </xdr:cNvSpPr>
      </xdr:nvSpPr>
      <xdr:spPr>
        <a:xfrm>
          <a:off x="1428115" y="5521502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1049</xdr:row>
      <xdr:rowOff>0</xdr:rowOff>
    </xdr:from>
    <xdr:to>
      <xdr:col>2</xdr:col>
      <xdr:colOff>274320</xdr:colOff>
      <xdr:row>1050</xdr:row>
      <xdr:rowOff>122555</xdr:rowOff>
    </xdr:to>
    <xdr:sp>
      <xdr:nvSpPr>
        <xdr:cNvPr id="2848" name="Image1" descr="报表底图"/>
        <xdr:cNvSpPr>
          <a:spLocks noChangeAspect="1" noChangeArrowheads="1"/>
        </xdr:cNvSpPr>
      </xdr:nvSpPr>
      <xdr:spPr>
        <a:xfrm>
          <a:off x="1428115" y="5521502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1049</xdr:row>
      <xdr:rowOff>0</xdr:rowOff>
    </xdr:from>
    <xdr:to>
      <xdr:col>2</xdr:col>
      <xdr:colOff>274320</xdr:colOff>
      <xdr:row>1050</xdr:row>
      <xdr:rowOff>153035</xdr:rowOff>
    </xdr:to>
    <xdr:sp>
      <xdr:nvSpPr>
        <xdr:cNvPr id="2849" name="Image1" descr="报表底图"/>
        <xdr:cNvSpPr>
          <a:spLocks noChangeAspect="1" noChangeArrowheads="1"/>
        </xdr:cNvSpPr>
      </xdr:nvSpPr>
      <xdr:spPr>
        <a:xfrm>
          <a:off x="1428115" y="5521502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1049</xdr:row>
      <xdr:rowOff>0</xdr:rowOff>
    </xdr:from>
    <xdr:to>
      <xdr:col>2</xdr:col>
      <xdr:colOff>274320</xdr:colOff>
      <xdr:row>1050</xdr:row>
      <xdr:rowOff>153035</xdr:rowOff>
    </xdr:to>
    <xdr:sp>
      <xdr:nvSpPr>
        <xdr:cNvPr id="2850" name="Image1" descr="报表底图"/>
        <xdr:cNvSpPr>
          <a:spLocks noChangeAspect="1" noChangeArrowheads="1"/>
        </xdr:cNvSpPr>
      </xdr:nvSpPr>
      <xdr:spPr>
        <a:xfrm>
          <a:off x="1428115" y="5521502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1049</xdr:row>
      <xdr:rowOff>0</xdr:rowOff>
    </xdr:from>
    <xdr:to>
      <xdr:col>2</xdr:col>
      <xdr:colOff>274320</xdr:colOff>
      <xdr:row>1050</xdr:row>
      <xdr:rowOff>153035</xdr:rowOff>
    </xdr:to>
    <xdr:sp>
      <xdr:nvSpPr>
        <xdr:cNvPr id="2851" name="Image1" descr="报表底图"/>
        <xdr:cNvSpPr>
          <a:spLocks noChangeAspect="1" noChangeArrowheads="1"/>
        </xdr:cNvSpPr>
      </xdr:nvSpPr>
      <xdr:spPr>
        <a:xfrm>
          <a:off x="1428115" y="5521502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1049</xdr:row>
      <xdr:rowOff>0</xdr:rowOff>
    </xdr:from>
    <xdr:to>
      <xdr:col>2</xdr:col>
      <xdr:colOff>274320</xdr:colOff>
      <xdr:row>1050</xdr:row>
      <xdr:rowOff>153035</xdr:rowOff>
    </xdr:to>
    <xdr:sp>
      <xdr:nvSpPr>
        <xdr:cNvPr id="2852" name="Image1" descr="报表底图"/>
        <xdr:cNvSpPr>
          <a:spLocks noChangeAspect="1" noChangeArrowheads="1"/>
        </xdr:cNvSpPr>
      </xdr:nvSpPr>
      <xdr:spPr>
        <a:xfrm>
          <a:off x="1428115" y="5521502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1049</xdr:row>
      <xdr:rowOff>0</xdr:rowOff>
    </xdr:from>
    <xdr:to>
      <xdr:col>2</xdr:col>
      <xdr:colOff>274320</xdr:colOff>
      <xdr:row>1050</xdr:row>
      <xdr:rowOff>153035</xdr:rowOff>
    </xdr:to>
    <xdr:sp>
      <xdr:nvSpPr>
        <xdr:cNvPr id="2853" name="Image1" descr="报表底图"/>
        <xdr:cNvSpPr>
          <a:spLocks noChangeAspect="1" noChangeArrowheads="1"/>
        </xdr:cNvSpPr>
      </xdr:nvSpPr>
      <xdr:spPr>
        <a:xfrm>
          <a:off x="1428115" y="5521502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1049</xdr:row>
      <xdr:rowOff>0</xdr:rowOff>
    </xdr:from>
    <xdr:to>
      <xdr:col>2</xdr:col>
      <xdr:colOff>274320</xdr:colOff>
      <xdr:row>1050</xdr:row>
      <xdr:rowOff>153035</xdr:rowOff>
    </xdr:to>
    <xdr:sp>
      <xdr:nvSpPr>
        <xdr:cNvPr id="2854" name="Image1" descr="报表底图"/>
        <xdr:cNvSpPr>
          <a:spLocks noChangeAspect="1" noChangeArrowheads="1"/>
        </xdr:cNvSpPr>
      </xdr:nvSpPr>
      <xdr:spPr>
        <a:xfrm>
          <a:off x="1428115" y="5521502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1049</xdr:row>
      <xdr:rowOff>0</xdr:rowOff>
    </xdr:from>
    <xdr:to>
      <xdr:col>2</xdr:col>
      <xdr:colOff>274320</xdr:colOff>
      <xdr:row>1050</xdr:row>
      <xdr:rowOff>153035</xdr:rowOff>
    </xdr:to>
    <xdr:sp>
      <xdr:nvSpPr>
        <xdr:cNvPr id="2855" name="Image1" descr="报表底图"/>
        <xdr:cNvSpPr>
          <a:spLocks noChangeAspect="1" noChangeArrowheads="1"/>
        </xdr:cNvSpPr>
      </xdr:nvSpPr>
      <xdr:spPr>
        <a:xfrm>
          <a:off x="1428115" y="5521502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1049</xdr:row>
      <xdr:rowOff>0</xdr:rowOff>
    </xdr:from>
    <xdr:to>
      <xdr:col>2</xdr:col>
      <xdr:colOff>274320</xdr:colOff>
      <xdr:row>1050</xdr:row>
      <xdr:rowOff>122555</xdr:rowOff>
    </xdr:to>
    <xdr:sp>
      <xdr:nvSpPr>
        <xdr:cNvPr id="2856" name="Image1" descr="报表底图"/>
        <xdr:cNvSpPr>
          <a:spLocks noChangeAspect="1" noChangeArrowheads="1"/>
        </xdr:cNvSpPr>
      </xdr:nvSpPr>
      <xdr:spPr>
        <a:xfrm>
          <a:off x="1428115" y="5521502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1049</xdr:row>
      <xdr:rowOff>0</xdr:rowOff>
    </xdr:from>
    <xdr:to>
      <xdr:col>2</xdr:col>
      <xdr:colOff>274320</xdr:colOff>
      <xdr:row>1050</xdr:row>
      <xdr:rowOff>122555</xdr:rowOff>
    </xdr:to>
    <xdr:sp>
      <xdr:nvSpPr>
        <xdr:cNvPr id="2857" name="Image1" descr="报表底图"/>
        <xdr:cNvSpPr>
          <a:spLocks noChangeAspect="1" noChangeArrowheads="1"/>
        </xdr:cNvSpPr>
      </xdr:nvSpPr>
      <xdr:spPr>
        <a:xfrm>
          <a:off x="1428115" y="5521502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1049</xdr:row>
      <xdr:rowOff>0</xdr:rowOff>
    </xdr:from>
    <xdr:to>
      <xdr:col>2</xdr:col>
      <xdr:colOff>274320</xdr:colOff>
      <xdr:row>1050</xdr:row>
      <xdr:rowOff>122555</xdr:rowOff>
    </xdr:to>
    <xdr:sp>
      <xdr:nvSpPr>
        <xdr:cNvPr id="2858" name="Image1" descr="报表底图"/>
        <xdr:cNvSpPr>
          <a:spLocks noChangeAspect="1" noChangeArrowheads="1"/>
        </xdr:cNvSpPr>
      </xdr:nvSpPr>
      <xdr:spPr>
        <a:xfrm>
          <a:off x="1428115" y="5521502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1049</xdr:row>
      <xdr:rowOff>0</xdr:rowOff>
    </xdr:from>
    <xdr:to>
      <xdr:col>2</xdr:col>
      <xdr:colOff>274320</xdr:colOff>
      <xdr:row>1050</xdr:row>
      <xdr:rowOff>122555</xdr:rowOff>
    </xdr:to>
    <xdr:sp>
      <xdr:nvSpPr>
        <xdr:cNvPr id="2859" name="Image1" descr="报表底图"/>
        <xdr:cNvSpPr>
          <a:spLocks noChangeAspect="1" noChangeArrowheads="1"/>
        </xdr:cNvSpPr>
      </xdr:nvSpPr>
      <xdr:spPr>
        <a:xfrm>
          <a:off x="1428115" y="5521502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1049</xdr:row>
      <xdr:rowOff>0</xdr:rowOff>
    </xdr:from>
    <xdr:to>
      <xdr:col>2</xdr:col>
      <xdr:colOff>274320</xdr:colOff>
      <xdr:row>1050</xdr:row>
      <xdr:rowOff>122555</xdr:rowOff>
    </xdr:to>
    <xdr:sp>
      <xdr:nvSpPr>
        <xdr:cNvPr id="2860" name="Image1" descr="报表底图"/>
        <xdr:cNvSpPr>
          <a:spLocks noChangeAspect="1" noChangeArrowheads="1"/>
        </xdr:cNvSpPr>
      </xdr:nvSpPr>
      <xdr:spPr>
        <a:xfrm>
          <a:off x="1428115" y="5521502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782</xdr:row>
      <xdr:rowOff>0</xdr:rowOff>
    </xdr:from>
    <xdr:to>
      <xdr:col>2</xdr:col>
      <xdr:colOff>274320</xdr:colOff>
      <xdr:row>783</xdr:row>
      <xdr:rowOff>60960</xdr:rowOff>
    </xdr:to>
    <xdr:sp>
      <xdr:nvSpPr>
        <xdr:cNvPr id="2861" name="AutoShape 27" descr="报表底图"/>
        <xdr:cNvSpPr>
          <a:spLocks noChangeAspect="1" noChangeArrowheads="1"/>
        </xdr:cNvSpPr>
      </xdr:nvSpPr>
      <xdr:spPr>
        <a:xfrm>
          <a:off x="1428115" y="428484030"/>
          <a:ext cx="274320" cy="48006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782</xdr:row>
      <xdr:rowOff>0</xdr:rowOff>
    </xdr:from>
    <xdr:to>
      <xdr:col>2</xdr:col>
      <xdr:colOff>274320</xdr:colOff>
      <xdr:row>783</xdr:row>
      <xdr:rowOff>91440</xdr:rowOff>
    </xdr:to>
    <xdr:sp>
      <xdr:nvSpPr>
        <xdr:cNvPr id="2862" name="AutoShape 28" descr="报表底图"/>
        <xdr:cNvSpPr>
          <a:spLocks noChangeAspect="1" noChangeArrowheads="1"/>
        </xdr:cNvSpPr>
      </xdr:nvSpPr>
      <xdr:spPr>
        <a:xfrm>
          <a:off x="1428115" y="428484030"/>
          <a:ext cx="274320" cy="5105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782</xdr:row>
      <xdr:rowOff>0</xdr:rowOff>
    </xdr:from>
    <xdr:to>
      <xdr:col>2</xdr:col>
      <xdr:colOff>274320</xdr:colOff>
      <xdr:row>783</xdr:row>
      <xdr:rowOff>91440</xdr:rowOff>
    </xdr:to>
    <xdr:sp>
      <xdr:nvSpPr>
        <xdr:cNvPr id="2863" name="AutoShape 29" descr="报表底图"/>
        <xdr:cNvSpPr>
          <a:spLocks noChangeAspect="1" noChangeArrowheads="1"/>
        </xdr:cNvSpPr>
      </xdr:nvSpPr>
      <xdr:spPr>
        <a:xfrm>
          <a:off x="1428115" y="428484030"/>
          <a:ext cx="274320" cy="5105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782</xdr:row>
      <xdr:rowOff>0</xdr:rowOff>
    </xdr:from>
    <xdr:to>
      <xdr:col>2</xdr:col>
      <xdr:colOff>274320</xdr:colOff>
      <xdr:row>783</xdr:row>
      <xdr:rowOff>91440</xdr:rowOff>
    </xdr:to>
    <xdr:sp>
      <xdr:nvSpPr>
        <xdr:cNvPr id="2864" name="AutoShape 30" descr="报表底图"/>
        <xdr:cNvSpPr>
          <a:spLocks noChangeAspect="1" noChangeArrowheads="1"/>
        </xdr:cNvSpPr>
      </xdr:nvSpPr>
      <xdr:spPr>
        <a:xfrm>
          <a:off x="1428115" y="428484030"/>
          <a:ext cx="274320" cy="5105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782</xdr:row>
      <xdr:rowOff>0</xdr:rowOff>
    </xdr:from>
    <xdr:to>
      <xdr:col>2</xdr:col>
      <xdr:colOff>274320</xdr:colOff>
      <xdr:row>783</xdr:row>
      <xdr:rowOff>91440</xdr:rowOff>
    </xdr:to>
    <xdr:sp>
      <xdr:nvSpPr>
        <xdr:cNvPr id="2865" name="AutoShape 31" descr="报表底图"/>
        <xdr:cNvSpPr>
          <a:spLocks noChangeAspect="1" noChangeArrowheads="1"/>
        </xdr:cNvSpPr>
      </xdr:nvSpPr>
      <xdr:spPr>
        <a:xfrm>
          <a:off x="1428115" y="428484030"/>
          <a:ext cx="274320" cy="5105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782</xdr:row>
      <xdr:rowOff>0</xdr:rowOff>
    </xdr:from>
    <xdr:to>
      <xdr:col>2</xdr:col>
      <xdr:colOff>274320</xdr:colOff>
      <xdr:row>783</xdr:row>
      <xdr:rowOff>91440</xdr:rowOff>
    </xdr:to>
    <xdr:sp>
      <xdr:nvSpPr>
        <xdr:cNvPr id="2866" name="AutoShape 32" descr="报表底图"/>
        <xdr:cNvSpPr>
          <a:spLocks noChangeAspect="1" noChangeArrowheads="1"/>
        </xdr:cNvSpPr>
      </xdr:nvSpPr>
      <xdr:spPr>
        <a:xfrm>
          <a:off x="1428115" y="428484030"/>
          <a:ext cx="274320" cy="5105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782</xdr:row>
      <xdr:rowOff>0</xdr:rowOff>
    </xdr:from>
    <xdr:to>
      <xdr:col>2</xdr:col>
      <xdr:colOff>274320</xdr:colOff>
      <xdr:row>783</xdr:row>
      <xdr:rowOff>91440</xdr:rowOff>
    </xdr:to>
    <xdr:sp>
      <xdr:nvSpPr>
        <xdr:cNvPr id="2867" name="AutoShape 33" descr="报表底图"/>
        <xdr:cNvSpPr>
          <a:spLocks noChangeAspect="1" noChangeArrowheads="1"/>
        </xdr:cNvSpPr>
      </xdr:nvSpPr>
      <xdr:spPr>
        <a:xfrm>
          <a:off x="1428115" y="428484030"/>
          <a:ext cx="274320" cy="5105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782</xdr:row>
      <xdr:rowOff>0</xdr:rowOff>
    </xdr:from>
    <xdr:to>
      <xdr:col>2</xdr:col>
      <xdr:colOff>274320</xdr:colOff>
      <xdr:row>783</xdr:row>
      <xdr:rowOff>91440</xdr:rowOff>
    </xdr:to>
    <xdr:sp>
      <xdr:nvSpPr>
        <xdr:cNvPr id="2868" name="AutoShape 34" descr="报表底图"/>
        <xdr:cNvSpPr>
          <a:spLocks noChangeAspect="1" noChangeArrowheads="1"/>
        </xdr:cNvSpPr>
      </xdr:nvSpPr>
      <xdr:spPr>
        <a:xfrm>
          <a:off x="1428115" y="428484030"/>
          <a:ext cx="274320" cy="5105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782</xdr:row>
      <xdr:rowOff>0</xdr:rowOff>
    </xdr:from>
    <xdr:to>
      <xdr:col>2</xdr:col>
      <xdr:colOff>274320</xdr:colOff>
      <xdr:row>783</xdr:row>
      <xdr:rowOff>60960</xdr:rowOff>
    </xdr:to>
    <xdr:sp>
      <xdr:nvSpPr>
        <xdr:cNvPr id="2869" name="AutoShape 35" descr="报表底图"/>
        <xdr:cNvSpPr>
          <a:spLocks noChangeAspect="1" noChangeArrowheads="1"/>
        </xdr:cNvSpPr>
      </xdr:nvSpPr>
      <xdr:spPr>
        <a:xfrm>
          <a:off x="1428115" y="428484030"/>
          <a:ext cx="274320" cy="48006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782</xdr:row>
      <xdr:rowOff>0</xdr:rowOff>
    </xdr:from>
    <xdr:to>
      <xdr:col>2</xdr:col>
      <xdr:colOff>274320</xdr:colOff>
      <xdr:row>783</xdr:row>
      <xdr:rowOff>60960</xdr:rowOff>
    </xdr:to>
    <xdr:sp>
      <xdr:nvSpPr>
        <xdr:cNvPr id="2870" name="AutoShape 36" descr="报表底图"/>
        <xdr:cNvSpPr>
          <a:spLocks noChangeAspect="1" noChangeArrowheads="1"/>
        </xdr:cNvSpPr>
      </xdr:nvSpPr>
      <xdr:spPr>
        <a:xfrm>
          <a:off x="1428115" y="428484030"/>
          <a:ext cx="274320" cy="48006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782</xdr:row>
      <xdr:rowOff>0</xdr:rowOff>
    </xdr:from>
    <xdr:to>
      <xdr:col>2</xdr:col>
      <xdr:colOff>274320</xdr:colOff>
      <xdr:row>783</xdr:row>
      <xdr:rowOff>60960</xdr:rowOff>
    </xdr:to>
    <xdr:sp>
      <xdr:nvSpPr>
        <xdr:cNvPr id="2871" name="AutoShape 37" descr="报表底图"/>
        <xdr:cNvSpPr>
          <a:spLocks noChangeAspect="1" noChangeArrowheads="1"/>
        </xdr:cNvSpPr>
      </xdr:nvSpPr>
      <xdr:spPr>
        <a:xfrm>
          <a:off x="1428115" y="428484030"/>
          <a:ext cx="274320" cy="48006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782</xdr:row>
      <xdr:rowOff>0</xdr:rowOff>
    </xdr:from>
    <xdr:to>
      <xdr:col>2</xdr:col>
      <xdr:colOff>274320</xdr:colOff>
      <xdr:row>783</xdr:row>
      <xdr:rowOff>60960</xdr:rowOff>
    </xdr:to>
    <xdr:sp>
      <xdr:nvSpPr>
        <xdr:cNvPr id="2872" name="AutoShape 38" descr="报表底图"/>
        <xdr:cNvSpPr>
          <a:spLocks noChangeAspect="1" noChangeArrowheads="1"/>
        </xdr:cNvSpPr>
      </xdr:nvSpPr>
      <xdr:spPr>
        <a:xfrm>
          <a:off x="1428115" y="428484030"/>
          <a:ext cx="274320" cy="48006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782</xdr:row>
      <xdr:rowOff>0</xdr:rowOff>
    </xdr:from>
    <xdr:to>
      <xdr:col>2</xdr:col>
      <xdr:colOff>274320</xdr:colOff>
      <xdr:row>783</xdr:row>
      <xdr:rowOff>60960</xdr:rowOff>
    </xdr:to>
    <xdr:sp>
      <xdr:nvSpPr>
        <xdr:cNvPr id="2873" name="AutoShape 39" descr="报表底图"/>
        <xdr:cNvSpPr>
          <a:spLocks noChangeAspect="1" noChangeArrowheads="1"/>
        </xdr:cNvSpPr>
      </xdr:nvSpPr>
      <xdr:spPr>
        <a:xfrm>
          <a:off x="1428115" y="428484030"/>
          <a:ext cx="274320" cy="48006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782</xdr:row>
      <xdr:rowOff>0</xdr:rowOff>
    </xdr:from>
    <xdr:to>
      <xdr:col>2</xdr:col>
      <xdr:colOff>274320</xdr:colOff>
      <xdr:row>783</xdr:row>
      <xdr:rowOff>60960</xdr:rowOff>
    </xdr:to>
    <xdr:sp>
      <xdr:nvSpPr>
        <xdr:cNvPr id="2874" name="AutoShape 40" descr="报表底图"/>
        <xdr:cNvSpPr>
          <a:spLocks noChangeAspect="1" noChangeArrowheads="1"/>
        </xdr:cNvSpPr>
      </xdr:nvSpPr>
      <xdr:spPr>
        <a:xfrm>
          <a:off x="1428115" y="428484030"/>
          <a:ext cx="274320" cy="48006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782</xdr:row>
      <xdr:rowOff>0</xdr:rowOff>
    </xdr:from>
    <xdr:to>
      <xdr:col>2</xdr:col>
      <xdr:colOff>274320</xdr:colOff>
      <xdr:row>783</xdr:row>
      <xdr:rowOff>91440</xdr:rowOff>
    </xdr:to>
    <xdr:sp>
      <xdr:nvSpPr>
        <xdr:cNvPr id="2875" name="AutoShape 41" descr="报表底图"/>
        <xdr:cNvSpPr>
          <a:spLocks noChangeAspect="1" noChangeArrowheads="1"/>
        </xdr:cNvSpPr>
      </xdr:nvSpPr>
      <xdr:spPr>
        <a:xfrm>
          <a:off x="1428115" y="428484030"/>
          <a:ext cx="274320" cy="5105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782</xdr:row>
      <xdr:rowOff>0</xdr:rowOff>
    </xdr:from>
    <xdr:to>
      <xdr:col>2</xdr:col>
      <xdr:colOff>274320</xdr:colOff>
      <xdr:row>783</xdr:row>
      <xdr:rowOff>91440</xdr:rowOff>
    </xdr:to>
    <xdr:sp>
      <xdr:nvSpPr>
        <xdr:cNvPr id="2876" name="AutoShape 42" descr="报表底图"/>
        <xdr:cNvSpPr>
          <a:spLocks noChangeAspect="1" noChangeArrowheads="1"/>
        </xdr:cNvSpPr>
      </xdr:nvSpPr>
      <xdr:spPr>
        <a:xfrm>
          <a:off x="1428115" y="428484030"/>
          <a:ext cx="274320" cy="5105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782</xdr:row>
      <xdr:rowOff>0</xdr:rowOff>
    </xdr:from>
    <xdr:to>
      <xdr:col>2</xdr:col>
      <xdr:colOff>274320</xdr:colOff>
      <xdr:row>783</xdr:row>
      <xdr:rowOff>91440</xdr:rowOff>
    </xdr:to>
    <xdr:sp>
      <xdr:nvSpPr>
        <xdr:cNvPr id="2877" name="AutoShape 43" descr="报表底图"/>
        <xdr:cNvSpPr>
          <a:spLocks noChangeAspect="1" noChangeArrowheads="1"/>
        </xdr:cNvSpPr>
      </xdr:nvSpPr>
      <xdr:spPr>
        <a:xfrm>
          <a:off x="1428115" y="428484030"/>
          <a:ext cx="274320" cy="5105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782</xdr:row>
      <xdr:rowOff>0</xdr:rowOff>
    </xdr:from>
    <xdr:to>
      <xdr:col>2</xdr:col>
      <xdr:colOff>274320</xdr:colOff>
      <xdr:row>783</xdr:row>
      <xdr:rowOff>91440</xdr:rowOff>
    </xdr:to>
    <xdr:sp>
      <xdr:nvSpPr>
        <xdr:cNvPr id="2878" name="AutoShape 44" descr="报表底图"/>
        <xdr:cNvSpPr>
          <a:spLocks noChangeAspect="1" noChangeArrowheads="1"/>
        </xdr:cNvSpPr>
      </xdr:nvSpPr>
      <xdr:spPr>
        <a:xfrm>
          <a:off x="1428115" y="428484030"/>
          <a:ext cx="274320" cy="5105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782</xdr:row>
      <xdr:rowOff>0</xdr:rowOff>
    </xdr:from>
    <xdr:to>
      <xdr:col>2</xdr:col>
      <xdr:colOff>274320</xdr:colOff>
      <xdr:row>783</xdr:row>
      <xdr:rowOff>91440</xdr:rowOff>
    </xdr:to>
    <xdr:sp>
      <xdr:nvSpPr>
        <xdr:cNvPr id="2879" name="AutoShape 45" descr="报表底图"/>
        <xdr:cNvSpPr>
          <a:spLocks noChangeAspect="1" noChangeArrowheads="1"/>
        </xdr:cNvSpPr>
      </xdr:nvSpPr>
      <xdr:spPr>
        <a:xfrm>
          <a:off x="1428115" y="428484030"/>
          <a:ext cx="274320" cy="5105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782</xdr:row>
      <xdr:rowOff>0</xdr:rowOff>
    </xdr:from>
    <xdr:to>
      <xdr:col>2</xdr:col>
      <xdr:colOff>274320</xdr:colOff>
      <xdr:row>783</xdr:row>
      <xdr:rowOff>91440</xdr:rowOff>
    </xdr:to>
    <xdr:sp>
      <xdr:nvSpPr>
        <xdr:cNvPr id="2880" name="AutoShape 46" descr="报表底图"/>
        <xdr:cNvSpPr>
          <a:spLocks noChangeAspect="1" noChangeArrowheads="1"/>
        </xdr:cNvSpPr>
      </xdr:nvSpPr>
      <xdr:spPr>
        <a:xfrm>
          <a:off x="1428115" y="428484030"/>
          <a:ext cx="274320" cy="5105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782</xdr:row>
      <xdr:rowOff>0</xdr:rowOff>
    </xdr:from>
    <xdr:to>
      <xdr:col>2</xdr:col>
      <xdr:colOff>274320</xdr:colOff>
      <xdr:row>783</xdr:row>
      <xdr:rowOff>91440</xdr:rowOff>
    </xdr:to>
    <xdr:sp>
      <xdr:nvSpPr>
        <xdr:cNvPr id="2881" name="AutoShape 47" descr="报表底图"/>
        <xdr:cNvSpPr>
          <a:spLocks noChangeAspect="1" noChangeArrowheads="1"/>
        </xdr:cNvSpPr>
      </xdr:nvSpPr>
      <xdr:spPr>
        <a:xfrm>
          <a:off x="1428115" y="428484030"/>
          <a:ext cx="274320" cy="5105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782</xdr:row>
      <xdr:rowOff>0</xdr:rowOff>
    </xdr:from>
    <xdr:to>
      <xdr:col>2</xdr:col>
      <xdr:colOff>274320</xdr:colOff>
      <xdr:row>783</xdr:row>
      <xdr:rowOff>60960</xdr:rowOff>
    </xdr:to>
    <xdr:sp>
      <xdr:nvSpPr>
        <xdr:cNvPr id="2882" name="AutoShape 48" descr="报表底图"/>
        <xdr:cNvSpPr>
          <a:spLocks noChangeAspect="1" noChangeArrowheads="1"/>
        </xdr:cNvSpPr>
      </xdr:nvSpPr>
      <xdr:spPr>
        <a:xfrm>
          <a:off x="1428115" y="428484030"/>
          <a:ext cx="274320" cy="48006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782</xdr:row>
      <xdr:rowOff>0</xdr:rowOff>
    </xdr:from>
    <xdr:to>
      <xdr:col>2</xdr:col>
      <xdr:colOff>274320</xdr:colOff>
      <xdr:row>783</xdr:row>
      <xdr:rowOff>60960</xdr:rowOff>
    </xdr:to>
    <xdr:sp>
      <xdr:nvSpPr>
        <xdr:cNvPr id="2883" name="AutoShape 49" descr="报表底图"/>
        <xdr:cNvSpPr>
          <a:spLocks noChangeAspect="1" noChangeArrowheads="1"/>
        </xdr:cNvSpPr>
      </xdr:nvSpPr>
      <xdr:spPr>
        <a:xfrm>
          <a:off x="1428115" y="428484030"/>
          <a:ext cx="274320" cy="48006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782</xdr:row>
      <xdr:rowOff>0</xdr:rowOff>
    </xdr:from>
    <xdr:to>
      <xdr:col>2</xdr:col>
      <xdr:colOff>274320</xdr:colOff>
      <xdr:row>783</xdr:row>
      <xdr:rowOff>60960</xdr:rowOff>
    </xdr:to>
    <xdr:sp>
      <xdr:nvSpPr>
        <xdr:cNvPr id="2884" name="AutoShape 50" descr="报表底图"/>
        <xdr:cNvSpPr>
          <a:spLocks noChangeAspect="1" noChangeArrowheads="1"/>
        </xdr:cNvSpPr>
      </xdr:nvSpPr>
      <xdr:spPr>
        <a:xfrm>
          <a:off x="1428115" y="428484030"/>
          <a:ext cx="274320" cy="48006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782</xdr:row>
      <xdr:rowOff>0</xdr:rowOff>
    </xdr:from>
    <xdr:to>
      <xdr:col>2</xdr:col>
      <xdr:colOff>274320</xdr:colOff>
      <xdr:row>783</xdr:row>
      <xdr:rowOff>60960</xdr:rowOff>
    </xdr:to>
    <xdr:sp>
      <xdr:nvSpPr>
        <xdr:cNvPr id="2885" name="AutoShape 51" descr="报表底图"/>
        <xdr:cNvSpPr>
          <a:spLocks noChangeAspect="1" noChangeArrowheads="1"/>
        </xdr:cNvSpPr>
      </xdr:nvSpPr>
      <xdr:spPr>
        <a:xfrm>
          <a:off x="1428115" y="428484030"/>
          <a:ext cx="274320" cy="48006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782</xdr:row>
      <xdr:rowOff>0</xdr:rowOff>
    </xdr:from>
    <xdr:to>
      <xdr:col>2</xdr:col>
      <xdr:colOff>274320</xdr:colOff>
      <xdr:row>783</xdr:row>
      <xdr:rowOff>60960</xdr:rowOff>
    </xdr:to>
    <xdr:sp>
      <xdr:nvSpPr>
        <xdr:cNvPr id="2886" name="AutoShape 52" descr="报表底图"/>
        <xdr:cNvSpPr>
          <a:spLocks noChangeAspect="1" noChangeArrowheads="1"/>
        </xdr:cNvSpPr>
      </xdr:nvSpPr>
      <xdr:spPr>
        <a:xfrm>
          <a:off x="1428115" y="428484030"/>
          <a:ext cx="274320" cy="48006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782</xdr:row>
      <xdr:rowOff>0</xdr:rowOff>
    </xdr:from>
    <xdr:to>
      <xdr:col>2</xdr:col>
      <xdr:colOff>274320</xdr:colOff>
      <xdr:row>783</xdr:row>
      <xdr:rowOff>60960</xdr:rowOff>
    </xdr:to>
    <xdr:sp>
      <xdr:nvSpPr>
        <xdr:cNvPr id="2887" name="Image1" descr="报表底图"/>
        <xdr:cNvSpPr>
          <a:spLocks noChangeAspect="1" noChangeArrowheads="1"/>
        </xdr:cNvSpPr>
      </xdr:nvSpPr>
      <xdr:spPr>
        <a:xfrm>
          <a:off x="1428115" y="428484030"/>
          <a:ext cx="274320" cy="48006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782</xdr:row>
      <xdr:rowOff>0</xdr:rowOff>
    </xdr:from>
    <xdr:to>
      <xdr:col>2</xdr:col>
      <xdr:colOff>274320</xdr:colOff>
      <xdr:row>783</xdr:row>
      <xdr:rowOff>91440</xdr:rowOff>
    </xdr:to>
    <xdr:sp>
      <xdr:nvSpPr>
        <xdr:cNvPr id="2888" name="Image1" descr="报表底图"/>
        <xdr:cNvSpPr>
          <a:spLocks noChangeAspect="1" noChangeArrowheads="1"/>
        </xdr:cNvSpPr>
      </xdr:nvSpPr>
      <xdr:spPr>
        <a:xfrm>
          <a:off x="1428115" y="428484030"/>
          <a:ext cx="274320" cy="5105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782</xdr:row>
      <xdr:rowOff>0</xdr:rowOff>
    </xdr:from>
    <xdr:to>
      <xdr:col>2</xdr:col>
      <xdr:colOff>274320</xdr:colOff>
      <xdr:row>783</xdr:row>
      <xdr:rowOff>91440</xdr:rowOff>
    </xdr:to>
    <xdr:sp>
      <xdr:nvSpPr>
        <xdr:cNvPr id="2889" name="Image1" descr="报表底图"/>
        <xdr:cNvSpPr>
          <a:spLocks noChangeAspect="1" noChangeArrowheads="1"/>
        </xdr:cNvSpPr>
      </xdr:nvSpPr>
      <xdr:spPr>
        <a:xfrm>
          <a:off x="1428115" y="428484030"/>
          <a:ext cx="274320" cy="5105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782</xdr:row>
      <xdr:rowOff>0</xdr:rowOff>
    </xdr:from>
    <xdr:to>
      <xdr:col>2</xdr:col>
      <xdr:colOff>274320</xdr:colOff>
      <xdr:row>783</xdr:row>
      <xdr:rowOff>91440</xdr:rowOff>
    </xdr:to>
    <xdr:sp>
      <xdr:nvSpPr>
        <xdr:cNvPr id="2890" name="Image1" descr="报表底图"/>
        <xdr:cNvSpPr>
          <a:spLocks noChangeAspect="1" noChangeArrowheads="1"/>
        </xdr:cNvSpPr>
      </xdr:nvSpPr>
      <xdr:spPr>
        <a:xfrm>
          <a:off x="1428115" y="428484030"/>
          <a:ext cx="274320" cy="5105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782</xdr:row>
      <xdr:rowOff>0</xdr:rowOff>
    </xdr:from>
    <xdr:to>
      <xdr:col>2</xdr:col>
      <xdr:colOff>274320</xdr:colOff>
      <xdr:row>783</xdr:row>
      <xdr:rowOff>91440</xdr:rowOff>
    </xdr:to>
    <xdr:sp>
      <xdr:nvSpPr>
        <xdr:cNvPr id="2891" name="Image1" descr="报表底图"/>
        <xdr:cNvSpPr>
          <a:spLocks noChangeAspect="1" noChangeArrowheads="1"/>
        </xdr:cNvSpPr>
      </xdr:nvSpPr>
      <xdr:spPr>
        <a:xfrm>
          <a:off x="1428115" y="428484030"/>
          <a:ext cx="274320" cy="5105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782</xdr:row>
      <xdr:rowOff>0</xdr:rowOff>
    </xdr:from>
    <xdr:to>
      <xdr:col>2</xdr:col>
      <xdr:colOff>274320</xdr:colOff>
      <xdr:row>783</xdr:row>
      <xdr:rowOff>91440</xdr:rowOff>
    </xdr:to>
    <xdr:sp>
      <xdr:nvSpPr>
        <xdr:cNvPr id="2892" name="Image1" descr="报表底图"/>
        <xdr:cNvSpPr>
          <a:spLocks noChangeAspect="1" noChangeArrowheads="1"/>
        </xdr:cNvSpPr>
      </xdr:nvSpPr>
      <xdr:spPr>
        <a:xfrm>
          <a:off x="1428115" y="428484030"/>
          <a:ext cx="274320" cy="5105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782</xdr:row>
      <xdr:rowOff>0</xdr:rowOff>
    </xdr:from>
    <xdr:to>
      <xdr:col>2</xdr:col>
      <xdr:colOff>274320</xdr:colOff>
      <xdr:row>783</xdr:row>
      <xdr:rowOff>91440</xdr:rowOff>
    </xdr:to>
    <xdr:sp>
      <xdr:nvSpPr>
        <xdr:cNvPr id="2893" name="Image1" descr="报表底图"/>
        <xdr:cNvSpPr>
          <a:spLocks noChangeAspect="1" noChangeArrowheads="1"/>
        </xdr:cNvSpPr>
      </xdr:nvSpPr>
      <xdr:spPr>
        <a:xfrm>
          <a:off x="1428115" y="428484030"/>
          <a:ext cx="274320" cy="5105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782</xdr:row>
      <xdr:rowOff>0</xdr:rowOff>
    </xdr:from>
    <xdr:to>
      <xdr:col>2</xdr:col>
      <xdr:colOff>274320</xdr:colOff>
      <xdr:row>783</xdr:row>
      <xdr:rowOff>91440</xdr:rowOff>
    </xdr:to>
    <xdr:sp>
      <xdr:nvSpPr>
        <xdr:cNvPr id="2894" name="Image1" descr="报表底图"/>
        <xdr:cNvSpPr>
          <a:spLocks noChangeAspect="1" noChangeArrowheads="1"/>
        </xdr:cNvSpPr>
      </xdr:nvSpPr>
      <xdr:spPr>
        <a:xfrm>
          <a:off x="1428115" y="428484030"/>
          <a:ext cx="274320" cy="5105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782</xdr:row>
      <xdr:rowOff>0</xdr:rowOff>
    </xdr:from>
    <xdr:to>
      <xdr:col>2</xdr:col>
      <xdr:colOff>274320</xdr:colOff>
      <xdr:row>783</xdr:row>
      <xdr:rowOff>60960</xdr:rowOff>
    </xdr:to>
    <xdr:sp>
      <xdr:nvSpPr>
        <xdr:cNvPr id="2895" name="Image1" descr="报表底图"/>
        <xdr:cNvSpPr>
          <a:spLocks noChangeAspect="1" noChangeArrowheads="1"/>
        </xdr:cNvSpPr>
      </xdr:nvSpPr>
      <xdr:spPr>
        <a:xfrm>
          <a:off x="1428115" y="428484030"/>
          <a:ext cx="274320" cy="48006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782</xdr:row>
      <xdr:rowOff>0</xdr:rowOff>
    </xdr:from>
    <xdr:to>
      <xdr:col>2</xdr:col>
      <xdr:colOff>274320</xdr:colOff>
      <xdr:row>783</xdr:row>
      <xdr:rowOff>60960</xdr:rowOff>
    </xdr:to>
    <xdr:sp>
      <xdr:nvSpPr>
        <xdr:cNvPr id="2896" name="Image1" descr="报表底图"/>
        <xdr:cNvSpPr>
          <a:spLocks noChangeAspect="1" noChangeArrowheads="1"/>
        </xdr:cNvSpPr>
      </xdr:nvSpPr>
      <xdr:spPr>
        <a:xfrm>
          <a:off x="1428115" y="428484030"/>
          <a:ext cx="274320" cy="48006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782</xdr:row>
      <xdr:rowOff>0</xdr:rowOff>
    </xdr:from>
    <xdr:to>
      <xdr:col>2</xdr:col>
      <xdr:colOff>274320</xdr:colOff>
      <xdr:row>783</xdr:row>
      <xdr:rowOff>60960</xdr:rowOff>
    </xdr:to>
    <xdr:sp>
      <xdr:nvSpPr>
        <xdr:cNvPr id="2897" name="Image1" descr="报表底图"/>
        <xdr:cNvSpPr>
          <a:spLocks noChangeAspect="1" noChangeArrowheads="1"/>
        </xdr:cNvSpPr>
      </xdr:nvSpPr>
      <xdr:spPr>
        <a:xfrm>
          <a:off x="1428115" y="428484030"/>
          <a:ext cx="274320" cy="48006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782</xdr:row>
      <xdr:rowOff>0</xdr:rowOff>
    </xdr:from>
    <xdr:to>
      <xdr:col>2</xdr:col>
      <xdr:colOff>274320</xdr:colOff>
      <xdr:row>783</xdr:row>
      <xdr:rowOff>60960</xdr:rowOff>
    </xdr:to>
    <xdr:sp>
      <xdr:nvSpPr>
        <xdr:cNvPr id="2898" name="Image1" descr="报表底图"/>
        <xdr:cNvSpPr>
          <a:spLocks noChangeAspect="1" noChangeArrowheads="1"/>
        </xdr:cNvSpPr>
      </xdr:nvSpPr>
      <xdr:spPr>
        <a:xfrm>
          <a:off x="1428115" y="428484030"/>
          <a:ext cx="274320" cy="48006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782</xdr:row>
      <xdr:rowOff>0</xdr:rowOff>
    </xdr:from>
    <xdr:to>
      <xdr:col>2</xdr:col>
      <xdr:colOff>274320</xdr:colOff>
      <xdr:row>783</xdr:row>
      <xdr:rowOff>60960</xdr:rowOff>
    </xdr:to>
    <xdr:sp>
      <xdr:nvSpPr>
        <xdr:cNvPr id="2899" name="Image1" descr="报表底图"/>
        <xdr:cNvSpPr>
          <a:spLocks noChangeAspect="1" noChangeArrowheads="1"/>
        </xdr:cNvSpPr>
      </xdr:nvSpPr>
      <xdr:spPr>
        <a:xfrm>
          <a:off x="1428115" y="428484030"/>
          <a:ext cx="274320" cy="48006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782</xdr:row>
      <xdr:rowOff>0</xdr:rowOff>
    </xdr:from>
    <xdr:to>
      <xdr:col>2</xdr:col>
      <xdr:colOff>274320</xdr:colOff>
      <xdr:row>783</xdr:row>
      <xdr:rowOff>60960</xdr:rowOff>
    </xdr:to>
    <xdr:sp>
      <xdr:nvSpPr>
        <xdr:cNvPr id="2900" name="Image1" descr="报表底图"/>
        <xdr:cNvSpPr>
          <a:spLocks noChangeAspect="1" noChangeArrowheads="1"/>
        </xdr:cNvSpPr>
      </xdr:nvSpPr>
      <xdr:spPr>
        <a:xfrm>
          <a:off x="1428115" y="428484030"/>
          <a:ext cx="274320" cy="48006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782</xdr:row>
      <xdr:rowOff>0</xdr:rowOff>
    </xdr:from>
    <xdr:to>
      <xdr:col>2</xdr:col>
      <xdr:colOff>274320</xdr:colOff>
      <xdr:row>783</xdr:row>
      <xdr:rowOff>91440</xdr:rowOff>
    </xdr:to>
    <xdr:sp>
      <xdr:nvSpPr>
        <xdr:cNvPr id="2901" name="Image1" descr="报表底图"/>
        <xdr:cNvSpPr>
          <a:spLocks noChangeAspect="1" noChangeArrowheads="1"/>
        </xdr:cNvSpPr>
      </xdr:nvSpPr>
      <xdr:spPr>
        <a:xfrm>
          <a:off x="1428115" y="428484030"/>
          <a:ext cx="274320" cy="5105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782</xdr:row>
      <xdr:rowOff>0</xdr:rowOff>
    </xdr:from>
    <xdr:to>
      <xdr:col>2</xdr:col>
      <xdr:colOff>274320</xdr:colOff>
      <xdr:row>783</xdr:row>
      <xdr:rowOff>91440</xdr:rowOff>
    </xdr:to>
    <xdr:sp>
      <xdr:nvSpPr>
        <xdr:cNvPr id="2902" name="Image1" descr="报表底图"/>
        <xdr:cNvSpPr>
          <a:spLocks noChangeAspect="1" noChangeArrowheads="1"/>
        </xdr:cNvSpPr>
      </xdr:nvSpPr>
      <xdr:spPr>
        <a:xfrm>
          <a:off x="1428115" y="428484030"/>
          <a:ext cx="274320" cy="5105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782</xdr:row>
      <xdr:rowOff>0</xdr:rowOff>
    </xdr:from>
    <xdr:to>
      <xdr:col>2</xdr:col>
      <xdr:colOff>274320</xdr:colOff>
      <xdr:row>783</xdr:row>
      <xdr:rowOff>91440</xdr:rowOff>
    </xdr:to>
    <xdr:sp>
      <xdr:nvSpPr>
        <xdr:cNvPr id="2903" name="Image1" descr="报表底图"/>
        <xdr:cNvSpPr>
          <a:spLocks noChangeAspect="1" noChangeArrowheads="1"/>
        </xdr:cNvSpPr>
      </xdr:nvSpPr>
      <xdr:spPr>
        <a:xfrm>
          <a:off x="1428115" y="428484030"/>
          <a:ext cx="274320" cy="5105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782</xdr:row>
      <xdr:rowOff>0</xdr:rowOff>
    </xdr:from>
    <xdr:to>
      <xdr:col>2</xdr:col>
      <xdr:colOff>274320</xdr:colOff>
      <xdr:row>783</xdr:row>
      <xdr:rowOff>91440</xdr:rowOff>
    </xdr:to>
    <xdr:sp>
      <xdr:nvSpPr>
        <xdr:cNvPr id="2904" name="Image1" descr="报表底图"/>
        <xdr:cNvSpPr>
          <a:spLocks noChangeAspect="1" noChangeArrowheads="1"/>
        </xdr:cNvSpPr>
      </xdr:nvSpPr>
      <xdr:spPr>
        <a:xfrm>
          <a:off x="1428115" y="428484030"/>
          <a:ext cx="274320" cy="5105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782</xdr:row>
      <xdr:rowOff>0</xdr:rowOff>
    </xdr:from>
    <xdr:to>
      <xdr:col>2</xdr:col>
      <xdr:colOff>274320</xdr:colOff>
      <xdr:row>783</xdr:row>
      <xdr:rowOff>91440</xdr:rowOff>
    </xdr:to>
    <xdr:sp>
      <xdr:nvSpPr>
        <xdr:cNvPr id="2905" name="Image1" descr="报表底图"/>
        <xdr:cNvSpPr>
          <a:spLocks noChangeAspect="1" noChangeArrowheads="1"/>
        </xdr:cNvSpPr>
      </xdr:nvSpPr>
      <xdr:spPr>
        <a:xfrm>
          <a:off x="1428115" y="428484030"/>
          <a:ext cx="274320" cy="5105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782</xdr:row>
      <xdr:rowOff>0</xdr:rowOff>
    </xdr:from>
    <xdr:to>
      <xdr:col>2</xdr:col>
      <xdr:colOff>274320</xdr:colOff>
      <xdr:row>783</xdr:row>
      <xdr:rowOff>91440</xdr:rowOff>
    </xdr:to>
    <xdr:sp>
      <xdr:nvSpPr>
        <xdr:cNvPr id="2906" name="Image1" descr="报表底图"/>
        <xdr:cNvSpPr>
          <a:spLocks noChangeAspect="1" noChangeArrowheads="1"/>
        </xdr:cNvSpPr>
      </xdr:nvSpPr>
      <xdr:spPr>
        <a:xfrm>
          <a:off x="1428115" y="428484030"/>
          <a:ext cx="274320" cy="5105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782</xdr:row>
      <xdr:rowOff>0</xdr:rowOff>
    </xdr:from>
    <xdr:to>
      <xdr:col>2</xdr:col>
      <xdr:colOff>274320</xdr:colOff>
      <xdr:row>783</xdr:row>
      <xdr:rowOff>91440</xdr:rowOff>
    </xdr:to>
    <xdr:sp>
      <xdr:nvSpPr>
        <xdr:cNvPr id="2907" name="Image1" descr="报表底图"/>
        <xdr:cNvSpPr>
          <a:spLocks noChangeAspect="1" noChangeArrowheads="1"/>
        </xdr:cNvSpPr>
      </xdr:nvSpPr>
      <xdr:spPr>
        <a:xfrm>
          <a:off x="1428115" y="428484030"/>
          <a:ext cx="274320" cy="5105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782</xdr:row>
      <xdr:rowOff>0</xdr:rowOff>
    </xdr:from>
    <xdr:to>
      <xdr:col>2</xdr:col>
      <xdr:colOff>274320</xdr:colOff>
      <xdr:row>783</xdr:row>
      <xdr:rowOff>60960</xdr:rowOff>
    </xdr:to>
    <xdr:sp>
      <xdr:nvSpPr>
        <xdr:cNvPr id="2908" name="Image1" descr="报表底图"/>
        <xdr:cNvSpPr>
          <a:spLocks noChangeAspect="1" noChangeArrowheads="1"/>
        </xdr:cNvSpPr>
      </xdr:nvSpPr>
      <xdr:spPr>
        <a:xfrm>
          <a:off x="1428115" y="428484030"/>
          <a:ext cx="274320" cy="48006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782</xdr:row>
      <xdr:rowOff>0</xdr:rowOff>
    </xdr:from>
    <xdr:to>
      <xdr:col>2</xdr:col>
      <xdr:colOff>274320</xdr:colOff>
      <xdr:row>783</xdr:row>
      <xdr:rowOff>60960</xdr:rowOff>
    </xdr:to>
    <xdr:sp>
      <xdr:nvSpPr>
        <xdr:cNvPr id="2909" name="Image1" descr="报表底图"/>
        <xdr:cNvSpPr>
          <a:spLocks noChangeAspect="1" noChangeArrowheads="1"/>
        </xdr:cNvSpPr>
      </xdr:nvSpPr>
      <xdr:spPr>
        <a:xfrm>
          <a:off x="1428115" y="428484030"/>
          <a:ext cx="274320" cy="48006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782</xdr:row>
      <xdr:rowOff>0</xdr:rowOff>
    </xdr:from>
    <xdr:to>
      <xdr:col>2</xdr:col>
      <xdr:colOff>274320</xdr:colOff>
      <xdr:row>783</xdr:row>
      <xdr:rowOff>60960</xdr:rowOff>
    </xdr:to>
    <xdr:sp>
      <xdr:nvSpPr>
        <xdr:cNvPr id="2910" name="Image1" descr="报表底图"/>
        <xdr:cNvSpPr>
          <a:spLocks noChangeAspect="1" noChangeArrowheads="1"/>
        </xdr:cNvSpPr>
      </xdr:nvSpPr>
      <xdr:spPr>
        <a:xfrm>
          <a:off x="1428115" y="428484030"/>
          <a:ext cx="274320" cy="48006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782</xdr:row>
      <xdr:rowOff>0</xdr:rowOff>
    </xdr:from>
    <xdr:to>
      <xdr:col>2</xdr:col>
      <xdr:colOff>274320</xdr:colOff>
      <xdr:row>783</xdr:row>
      <xdr:rowOff>60960</xdr:rowOff>
    </xdr:to>
    <xdr:sp>
      <xdr:nvSpPr>
        <xdr:cNvPr id="2911" name="Image1" descr="报表底图"/>
        <xdr:cNvSpPr>
          <a:spLocks noChangeAspect="1" noChangeArrowheads="1"/>
        </xdr:cNvSpPr>
      </xdr:nvSpPr>
      <xdr:spPr>
        <a:xfrm>
          <a:off x="1428115" y="428484030"/>
          <a:ext cx="274320" cy="48006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782</xdr:row>
      <xdr:rowOff>0</xdr:rowOff>
    </xdr:from>
    <xdr:to>
      <xdr:col>2</xdr:col>
      <xdr:colOff>274320</xdr:colOff>
      <xdr:row>783</xdr:row>
      <xdr:rowOff>60960</xdr:rowOff>
    </xdr:to>
    <xdr:sp>
      <xdr:nvSpPr>
        <xdr:cNvPr id="2912" name="Image1" descr="报表底图"/>
        <xdr:cNvSpPr>
          <a:spLocks noChangeAspect="1" noChangeArrowheads="1"/>
        </xdr:cNvSpPr>
      </xdr:nvSpPr>
      <xdr:spPr>
        <a:xfrm>
          <a:off x="1428115" y="428484030"/>
          <a:ext cx="274320" cy="48006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782</xdr:row>
      <xdr:rowOff>0</xdr:rowOff>
    </xdr:from>
    <xdr:to>
      <xdr:col>2</xdr:col>
      <xdr:colOff>274320</xdr:colOff>
      <xdr:row>783</xdr:row>
      <xdr:rowOff>60960</xdr:rowOff>
    </xdr:to>
    <xdr:sp>
      <xdr:nvSpPr>
        <xdr:cNvPr id="2913" name="AutoShape 27" descr="报表底图"/>
        <xdr:cNvSpPr>
          <a:spLocks noChangeAspect="1" noChangeArrowheads="1"/>
        </xdr:cNvSpPr>
      </xdr:nvSpPr>
      <xdr:spPr>
        <a:xfrm>
          <a:off x="1428115" y="428484030"/>
          <a:ext cx="274320" cy="48006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782</xdr:row>
      <xdr:rowOff>0</xdr:rowOff>
    </xdr:from>
    <xdr:to>
      <xdr:col>2</xdr:col>
      <xdr:colOff>274320</xdr:colOff>
      <xdr:row>783</xdr:row>
      <xdr:rowOff>91440</xdr:rowOff>
    </xdr:to>
    <xdr:sp>
      <xdr:nvSpPr>
        <xdr:cNvPr id="2914" name="AutoShape 28" descr="报表底图"/>
        <xdr:cNvSpPr>
          <a:spLocks noChangeAspect="1" noChangeArrowheads="1"/>
        </xdr:cNvSpPr>
      </xdr:nvSpPr>
      <xdr:spPr>
        <a:xfrm>
          <a:off x="1428115" y="428484030"/>
          <a:ext cx="274320" cy="5105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782</xdr:row>
      <xdr:rowOff>0</xdr:rowOff>
    </xdr:from>
    <xdr:to>
      <xdr:col>2</xdr:col>
      <xdr:colOff>274320</xdr:colOff>
      <xdr:row>783</xdr:row>
      <xdr:rowOff>91440</xdr:rowOff>
    </xdr:to>
    <xdr:sp>
      <xdr:nvSpPr>
        <xdr:cNvPr id="2915" name="AutoShape 29" descr="报表底图"/>
        <xdr:cNvSpPr>
          <a:spLocks noChangeAspect="1" noChangeArrowheads="1"/>
        </xdr:cNvSpPr>
      </xdr:nvSpPr>
      <xdr:spPr>
        <a:xfrm>
          <a:off x="1428115" y="428484030"/>
          <a:ext cx="274320" cy="5105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782</xdr:row>
      <xdr:rowOff>0</xdr:rowOff>
    </xdr:from>
    <xdr:to>
      <xdr:col>2</xdr:col>
      <xdr:colOff>274320</xdr:colOff>
      <xdr:row>783</xdr:row>
      <xdr:rowOff>91440</xdr:rowOff>
    </xdr:to>
    <xdr:sp>
      <xdr:nvSpPr>
        <xdr:cNvPr id="2916" name="AutoShape 30" descr="报表底图"/>
        <xdr:cNvSpPr>
          <a:spLocks noChangeAspect="1" noChangeArrowheads="1"/>
        </xdr:cNvSpPr>
      </xdr:nvSpPr>
      <xdr:spPr>
        <a:xfrm>
          <a:off x="1428115" y="428484030"/>
          <a:ext cx="274320" cy="5105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782</xdr:row>
      <xdr:rowOff>0</xdr:rowOff>
    </xdr:from>
    <xdr:to>
      <xdr:col>2</xdr:col>
      <xdr:colOff>274320</xdr:colOff>
      <xdr:row>783</xdr:row>
      <xdr:rowOff>91440</xdr:rowOff>
    </xdr:to>
    <xdr:sp>
      <xdr:nvSpPr>
        <xdr:cNvPr id="2917" name="AutoShape 31" descr="报表底图"/>
        <xdr:cNvSpPr>
          <a:spLocks noChangeAspect="1" noChangeArrowheads="1"/>
        </xdr:cNvSpPr>
      </xdr:nvSpPr>
      <xdr:spPr>
        <a:xfrm>
          <a:off x="1428115" y="428484030"/>
          <a:ext cx="274320" cy="5105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782</xdr:row>
      <xdr:rowOff>0</xdr:rowOff>
    </xdr:from>
    <xdr:to>
      <xdr:col>2</xdr:col>
      <xdr:colOff>274320</xdr:colOff>
      <xdr:row>783</xdr:row>
      <xdr:rowOff>91440</xdr:rowOff>
    </xdr:to>
    <xdr:sp>
      <xdr:nvSpPr>
        <xdr:cNvPr id="2918" name="AutoShape 32" descr="报表底图"/>
        <xdr:cNvSpPr>
          <a:spLocks noChangeAspect="1" noChangeArrowheads="1"/>
        </xdr:cNvSpPr>
      </xdr:nvSpPr>
      <xdr:spPr>
        <a:xfrm>
          <a:off x="1428115" y="428484030"/>
          <a:ext cx="274320" cy="5105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782</xdr:row>
      <xdr:rowOff>0</xdr:rowOff>
    </xdr:from>
    <xdr:to>
      <xdr:col>2</xdr:col>
      <xdr:colOff>274320</xdr:colOff>
      <xdr:row>783</xdr:row>
      <xdr:rowOff>91440</xdr:rowOff>
    </xdr:to>
    <xdr:sp>
      <xdr:nvSpPr>
        <xdr:cNvPr id="2919" name="AutoShape 33" descr="报表底图"/>
        <xdr:cNvSpPr>
          <a:spLocks noChangeAspect="1" noChangeArrowheads="1"/>
        </xdr:cNvSpPr>
      </xdr:nvSpPr>
      <xdr:spPr>
        <a:xfrm>
          <a:off x="1428115" y="428484030"/>
          <a:ext cx="274320" cy="5105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782</xdr:row>
      <xdr:rowOff>0</xdr:rowOff>
    </xdr:from>
    <xdr:to>
      <xdr:col>2</xdr:col>
      <xdr:colOff>274320</xdr:colOff>
      <xdr:row>783</xdr:row>
      <xdr:rowOff>91440</xdr:rowOff>
    </xdr:to>
    <xdr:sp>
      <xdr:nvSpPr>
        <xdr:cNvPr id="2920" name="AutoShape 34" descr="报表底图"/>
        <xdr:cNvSpPr>
          <a:spLocks noChangeAspect="1" noChangeArrowheads="1"/>
        </xdr:cNvSpPr>
      </xdr:nvSpPr>
      <xdr:spPr>
        <a:xfrm>
          <a:off x="1428115" y="428484030"/>
          <a:ext cx="274320" cy="5105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782</xdr:row>
      <xdr:rowOff>0</xdr:rowOff>
    </xdr:from>
    <xdr:to>
      <xdr:col>2</xdr:col>
      <xdr:colOff>274320</xdr:colOff>
      <xdr:row>783</xdr:row>
      <xdr:rowOff>60960</xdr:rowOff>
    </xdr:to>
    <xdr:sp>
      <xdr:nvSpPr>
        <xdr:cNvPr id="2921" name="AutoShape 35" descr="报表底图"/>
        <xdr:cNvSpPr>
          <a:spLocks noChangeAspect="1" noChangeArrowheads="1"/>
        </xdr:cNvSpPr>
      </xdr:nvSpPr>
      <xdr:spPr>
        <a:xfrm>
          <a:off x="1428115" y="428484030"/>
          <a:ext cx="274320" cy="48006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782</xdr:row>
      <xdr:rowOff>0</xdr:rowOff>
    </xdr:from>
    <xdr:to>
      <xdr:col>2</xdr:col>
      <xdr:colOff>274320</xdr:colOff>
      <xdr:row>783</xdr:row>
      <xdr:rowOff>60960</xdr:rowOff>
    </xdr:to>
    <xdr:sp>
      <xdr:nvSpPr>
        <xdr:cNvPr id="2922" name="AutoShape 36" descr="报表底图"/>
        <xdr:cNvSpPr>
          <a:spLocks noChangeAspect="1" noChangeArrowheads="1"/>
        </xdr:cNvSpPr>
      </xdr:nvSpPr>
      <xdr:spPr>
        <a:xfrm>
          <a:off x="1428115" y="428484030"/>
          <a:ext cx="274320" cy="48006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782</xdr:row>
      <xdr:rowOff>0</xdr:rowOff>
    </xdr:from>
    <xdr:to>
      <xdr:col>2</xdr:col>
      <xdr:colOff>274320</xdr:colOff>
      <xdr:row>783</xdr:row>
      <xdr:rowOff>60960</xdr:rowOff>
    </xdr:to>
    <xdr:sp>
      <xdr:nvSpPr>
        <xdr:cNvPr id="2923" name="AutoShape 37" descr="报表底图"/>
        <xdr:cNvSpPr>
          <a:spLocks noChangeAspect="1" noChangeArrowheads="1"/>
        </xdr:cNvSpPr>
      </xdr:nvSpPr>
      <xdr:spPr>
        <a:xfrm>
          <a:off x="1428115" y="428484030"/>
          <a:ext cx="274320" cy="48006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782</xdr:row>
      <xdr:rowOff>0</xdr:rowOff>
    </xdr:from>
    <xdr:to>
      <xdr:col>2</xdr:col>
      <xdr:colOff>274320</xdr:colOff>
      <xdr:row>783</xdr:row>
      <xdr:rowOff>60960</xdr:rowOff>
    </xdr:to>
    <xdr:sp>
      <xdr:nvSpPr>
        <xdr:cNvPr id="2924" name="AutoShape 38" descr="报表底图"/>
        <xdr:cNvSpPr>
          <a:spLocks noChangeAspect="1" noChangeArrowheads="1"/>
        </xdr:cNvSpPr>
      </xdr:nvSpPr>
      <xdr:spPr>
        <a:xfrm>
          <a:off x="1428115" y="428484030"/>
          <a:ext cx="274320" cy="48006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782</xdr:row>
      <xdr:rowOff>0</xdr:rowOff>
    </xdr:from>
    <xdr:to>
      <xdr:col>2</xdr:col>
      <xdr:colOff>274320</xdr:colOff>
      <xdr:row>783</xdr:row>
      <xdr:rowOff>60960</xdr:rowOff>
    </xdr:to>
    <xdr:sp>
      <xdr:nvSpPr>
        <xdr:cNvPr id="2925" name="AutoShape 39" descr="报表底图"/>
        <xdr:cNvSpPr>
          <a:spLocks noChangeAspect="1" noChangeArrowheads="1"/>
        </xdr:cNvSpPr>
      </xdr:nvSpPr>
      <xdr:spPr>
        <a:xfrm>
          <a:off x="1428115" y="428484030"/>
          <a:ext cx="274320" cy="48006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782</xdr:row>
      <xdr:rowOff>0</xdr:rowOff>
    </xdr:from>
    <xdr:to>
      <xdr:col>2</xdr:col>
      <xdr:colOff>274320</xdr:colOff>
      <xdr:row>783</xdr:row>
      <xdr:rowOff>60960</xdr:rowOff>
    </xdr:to>
    <xdr:sp>
      <xdr:nvSpPr>
        <xdr:cNvPr id="2926" name="AutoShape 40" descr="报表底图"/>
        <xdr:cNvSpPr>
          <a:spLocks noChangeAspect="1" noChangeArrowheads="1"/>
        </xdr:cNvSpPr>
      </xdr:nvSpPr>
      <xdr:spPr>
        <a:xfrm>
          <a:off x="1428115" y="428484030"/>
          <a:ext cx="274320" cy="48006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782</xdr:row>
      <xdr:rowOff>0</xdr:rowOff>
    </xdr:from>
    <xdr:to>
      <xdr:col>2</xdr:col>
      <xdr:colOff>274320</xdr:colOff>
      <xdr:row>783</xdr:row>
      <xdr:rowOff>91440</xdr:rowOff>
    </xdr:to>
    <xdr:sp>
      <xdr:nvSpPr>
        <xdr:cNvPr id="2927" name="AutoShape 41" descr="报表底图"/>
        <xdr:cNvSpPr>
          <a:spLocks noChangeAspect="1" noChangeArrowheads="1"/>
        </xdr:cNvSpPr>
      </xdr:nvSpPr>
      <xdr:spPr>
        <a:xfrm>
          <a:off x="1428115" y="428484030"/>
          <a:ext cx="274320" cy="5105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782</xdr:row>
      <xdr:rowOff>0</xdr:rowOff>
    </xdr:from>
    <xdr:to>
      <xdr:col>2</xdr:col>
      <xdr:colOff>274320</xdr:colOff>
      <xdr:row>783</xdr:row>
      <xdr:rowOff>91440</xdr:rowOff>
    </xdr:to>
    <xdr:sp>
      <xdr:nvSpPr>
        <xdr:cNvPr id="2928" name="AutoShape 42" descr="报表底图"/>
        <xdr:cNvSpPr>
          <a:spLocks noChangeAspect="1" noChangeArrowheads="1"/>
        </xdr:cNvSpPr>
      </xdr:nvSpPr>
      <xdr:spPr>
        <a:xfrm>
          <a:off x="1428115" y="428484030"/>
          <a:ext cx="274320" cy="5105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782</xdr:row>
      <xdr:rowOff>0</xdr:rowOff>
    </xdr:from>
    <xdr:to>
      <xdr:col>2</xdr:col>
      <xdr:colOff>274320</xdr:colOff>
      <xdr:row>783</xdr:row>
      <xdr:rowOff>91440</xdr:rowOff>
    </xdr:to>
    <xdr:sp>
      <xdr:nvSpPr>
        <xdr:cNvPr id="2929" name="AutoShape 43" descr="报表底图"/>
        <xdr:cNvSpPr>
          <a:spLocks noChangeAspect="1" noChangeArrowheads="1"/>
        </xdr:cNvSpPr>
      </xdr:nvSpPr>
      <xdr:spPr>
        <a:xfrm>
          <a:off x="1428115" y="428484030"/>
          <a:ext cx="274320" cy="5105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782</xdr:row>
      <xdr:rowOff>0</xdr:rowOff>
    </xdr:from>
    <xdr:to>
      <xdr:col>2</xdr:col>
      <xdr:colOff>274320</xdr:colOff>
      <xdr:row>783</xdr:row>
      <xdr:rowOff>91440</xdr:rowOff>
    </xdr:to>
    <xdr:sp>
      <xdr:nvSpPr>
        <xdr:cNvPr id="2930" name="AutoShape 44" descr="报表底图"/>
        <xdr:cNvSpPr>
          <a:spLocks noChangeAspect="1" noChangeArrowheads="1"/>
        </xdr:cNvSpPr>
      </xdr:nvSpPr>
      <xdr:spPr>
        <a:xfrm>
          <a:off x="1428115" y="428484030"/>
          <a:ext cx="274320" cy="5105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782</xdr:row>
      <xdr:rowOff>0</xdr:rowOff>
    </xdr:from>
    <xdr:to>
      <xdr:col>2</xdr:col>
      <xdr:colOff>274320</xdr:colOff>
      <xdr:row>783</xdr:row>
      <xdr:rowOff>91440</xdr:rowOff>
    </xdr:to>
    <xdr:sp>
      <xdr:nvSpPr>
        <xdr:cNvPr id="2931" name="AutoShape 45" descr="报表底图"/>
        <xdr:cNvSpPr>
          <a:spLocks noChangeAspect="1" noChangeArrowheads="1"/>
        </xdr:cNvSpPr>
      </xdr:nvSpPr>
      <xdr:spPr>
        <a:xfrm>
          <a:off x="1428115" y="428484030"/>
          <a:ext cx="274320" cy="5105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782</xdr:row>
      <xdr:rowOff>0</xdr:rowOff>
    </xdr:from>
    <xdr:to>
      <xdr:col>2</xdr:col>
      <xdr:colOff>274320</xdr:colOff>
      <xdr:row>783</xdr:row>
      <xdr:rowOff>91440</xdr:rowOff>
    </xdr:to>
    <xdr:sp>
      <xdr:nvSpPr>
        <xdr:cNvPr id="2932" name="AutoShape 46" descr="报表底图"/>
        <xdr:cNvSpPr>
          <a:spLocks noChangeAspect="1" noChangeArrowheads="1"/>
        </xdr:cNvSpPr>
      </xdr:nvSpPr>
      <xdr:spPr>
        <a:xfrm>
          <a:off x="1428115" y="428484030"/>
          <a:ext cx="274320" cy="5105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782</xdr:row>
      <xdr:rowOff>0</xdr:rowOff>
    </xdr:from>
    <xdr:to>
      <xdr:col>2</xdr:col>
      <xdr:colOff>274320</xdr:colOff>
      <xdr:row>783</xdr:row>
      <xdr:rowOff>91440</xdr:rowOff>
    </xdr:to>
    <xdr:sp>
      <xdr:nvSpPr>
        <xdr:cNvPr id="2933" name="AutoShape 47" descr="报表底图"/>
        <xdr:cNvSpPr>
          <a:spLocks noChangeAspect="1" noChangeArrowheads="1"/>
        </xdr:cNvSpPr>
      </xdr:nvSpPr>
      <xdr:spPr>
        <a:xfrm>
          <a:off x="1428115" y="428484030"/>
          <a:ext cx="274320" cy="5105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782</xdr:row>
      <xdr:rowOff>0</xdr:rowOff>
    </xdr:from>
    <xdr:to>
      <xdr:col>2</xdr:col>
      <xdr:colOff>274320</xdr:colOff>
      <xdr:row>783</xdr:row>
      <xdr:rowOff>60960</xdr:rowOff>
    </xdr:to>
    <xdr:sp>
      <xdr:nvSpPr>
        <xdr:cNvPr id="2934" name="AutoShape 48" descr="报表底图"/>
        <xdr:cNvSpPr>
          <a:spLocks noChangeAspect="1" noChangeArrowheads="1"/>
        </xdr:cNvSpPr>
      </xdr:nvSpPr>
      <xdr:spPr>
        <a:xfrm>
          <a:off x="1428115" y="428484030"/>
          <a:ext cx="274320" cy="48006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782</xdr:row>
      <xdr:rowOff>0</xdr:rowOff>
    </xdr:from>
    <xdr:to>
      <xdr:col>2</xdr:col>
      <xdr:colOff>274320</xdr:colOff>
      <xdr:row>783</xdr:row>
      <xdr:rowOff>60960</xdr:rowOff>
    </xdr:to>
    <xdr:sp>
      <xdr:nvSpPr>
        <xdr:cNvPr id="2935" name="AutoShape 49" descr="报表底图"/>
        <xdr:cNvSpPr>
          <a:spLocks noChangeAspect="1" noChangeArrowheads="1"/>
        </xdr:cNvSpPr>
      </xdr:nvSpPr>
      <xdr:spPr>
        <a:xfrm>
          <a:off x="1428115" y="428484030"/>
          <a:ext cx="274320" cy="48006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782</xdr:row>
      <xdr:rowOff>0</xdr:rowOff>
    </xdr:from>
    <xdr:to>
      <xdr:col>2</xdr:col>
      <xdr:colOff>274320</xdr:colOff>
      <xdr:row>783</xdr:row>
      <xdr:rowOff>60960</xdr:rowOff>
    </xdr:to>
    <xdr:sp>
      <xdr:nvSpPr>
        <xdr:cNvPr id="2936" name="AutoShape 50" descr="报表底图"/>
        <xdr:cNvSpPr>
          <a:spLocks noChangeAspect="1" noChangeArrowheads="1"/>
        </xdr:cNvSpPr>
      </xdr:nvSpPr>
      <xdr:spPr>
        <a:xfrm>
          <a:off x="1428115" y="428484030"/>
          <a:ext cx="274320" cy="48006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782</xdr:row>
      <xdr:rowOff>0</xdr:rowOff>
    </xdr:from>
    <xdr:to>
      <xdr:col>2</xdr:col>
      <xdr:colOff>274320</xdr:colOff>
      <xdr:row>783</xdr:row>
      <xdr:rowOff>60960</xdr:rowOff>
    </xdr:to>
    <xdr:sp>
      <xdr:nvSpPr>
        <xdr:cNvPr id="2937" name="AutoShape 51" descr="报表底图"/>
        <xdr:cNvSpPr>
          <a:spLocks noChangeAspect="1" noChangeArrowheads="1"/>
        </xdr:cNvSpPr>
      </xdr:nvSpPr>
      <xdr:spPr>
        <a:xfrm>
          <a:off x="1428115" y="428484030"/>
          <a:ext cx="274320" cy="48006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782</xdr:row>
      <xdr:rowOff>0</xdr:rowOff>
    </xdr:from>
    <xdr:to>
      <xdr:col>2</xdr:col>
      <xdr:colOff>274320</xdr:colOff>
      <xdr:row>783</xdr:row>
      <xdr:rowOff>60960</xdr:rowOff>
    </xdr:to>
    <xdr:sp>
      <xdr:nvSpPr>
        <xdr:cNvPr id="2938" name="AutoShape 52" descr="报表底图"/>
        <xdr:cNvSpPr>
          <a:spLocks noChangeAspect="1" noChangeArrowheads="1"/>
        </xdr:cNvSpPr>
      </xdr:nvSpPr>
      <xdr:spPr>
        <a:xfrm>
          <a:off x="1428115" y="428484030"/>
          <a:ext cx="274320" cy="48006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782</xdr:row>
      <xdr:rowOff>0</xdr:rowOff>
    </xdr:from>
    <xdr:to>
      <xdr:col>2</xdr:col>
      <xdr:colOff>274320</xdr:colOff>
      <xdr:row>783</xdr:row>
      <xdr:rowOff>60960</xdr:rowOff>
    </xdr:to>
    <xdr:sp>
      <xdr:nvSpPr>
        <xdr:cNvPr id="2939" name="Image1" descr="报表底图"/>
        <xdr:cNvSpPr>
          <a:spLocks noChangeAspect="1" noChangeArrowheads="1"/>
        </xdr:cNvSpPr>
      </xdr:nvSpPr>
      <xdr:spPr>
        <a:xfrm>
          <a:off x="1428115" y="428484030"/>
          <a:ext cx="274320" cy="48006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782</xdr:row>
      <xdr:rowOff>0</xdr:rowOff>
    </xdr:from>
    <xdr:to>
      <xdr:col>2</xdr:col>
      <xdr:colOff>274320</xdr:colOff>
      <xdr:row>783</xdr:row>
      <xdr:rowOff>91440</xdr:rowOff>
    </xdr:to>
    <xdr:sp>
      <xdr:nvSpPr>
        <xdr:cNvPr id="2940" name="Image1" descr="报表底图"/>
        <xdr:cNvSpPr>
          <a:spLocks noChangeAspect="1" noChangeArrowheads="1"/>
        </xdr:cNvSpPr>
      </xdr:nvSpPr>
      <xdr:spPr>
        <a:xfrm>
          <a:off x="1428115" y="428484030"/>
          <a:ext cx="274320" cy="5105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782</xdr:row>
      <xdr:rowOff>0</xdr:rowOff>
    </xdr:from>
    <xdr:to>
      <xdr:col>2</xdr:col>
      <xdr:colOff>274320</xdr:colOff>
      <xdr:row>783</xdr:row>
      <xdr:rowOff>91440</xdr:rowOff>
    </xdr:to>
    <xdr:sp>
      <xdr:nvSpPr>
        <xdr:cNvPr id="2941" name="Image1" descr="报表底图"/>
        <xdr:cNvSpPr>
          <a:spLocks noChangeAspect="1" noChangeArrowheads="1"/>
        </xdr:cNvSpPr>
      </xdr:nvSpPr>
      <xdr:spPr>
        <a:xfrm>
          <a:off x="1428115" y="428484030"/>
          <a:ext cx="274320" cy="5105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782</xdr:row>
      <xdr:rowOff>0</xdr:rowOff>
    </xdr:from>
    <xdr:to>
      <xdr:col>2</xdr:col>
      <xdr:colOff>274320</xdr:colOff>
      <xdr:row>783</xdr:row>
      <xdr:rowOff>91440</xdr:rowOff>
    </xdr:to>
    <xdr:sp>
      <xdr:nvSpPr>
        <xdr:cNvPr id="2942" name="Image1" descr="报表底图"/>
        <xdr:cNvSpPr>
          <a:spLocks noChangeAspect="1" noChangeArrowheads="1"/>
        </xdr:cNvSpPr>
      </xdr:nvSpPr>
      <xdr:spPr>
        <a:xfrm>
          <a:off x="1428115" y="428484030"/>
          <a:ext cx="274320" cy="5105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782</xdr:row>
      <xdr:rowOff>0</xdr:rowOff>
    </xdr:from>
    <xdr:to>
      <xdr:col>2</xdr:col>
      <xdr:colOff>274320</xdr:colOff>
      <xdr:row>783</xdr:row>
      <xdr:rowOff>91440</xdr:rowOff>
    </xdr:to>
    <xdr:sp>
      <xdr:nvSpPr>
        <xdr:cNvPr id="2943" name="Image1" descr="报表底图"/>
        <xdr:cNvSpPr>
          <a:spLocks noChangeAspect="1" noChangeArrowheads="1"/>
        </xdr:cNvSpPr>
      </xdr:nvSpPr>
      <xdr:spPr>
        <a:xfrm>
          <a:off x="1428115" y="428484030"/>
          <a:ext cx="274320" cy="5105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782</xdr:row>
      <xdr:rowOff>0</xdr:rowOff>
    </xdr:from>
    <xdr:to>
      <xdr:col>2</xdr:col>
      <xdr:colOff>274320</xdr:colOff>
      <xdr:row>783</xdr:row>
      <xdr:rowOff>91440</xdr:rowOff>
    </xdr:to>
    <xdr:sp>
      <xdr:nvSpPr>
        <xdr:cNvPr id="2944" name="Image1" descr="报表底图"/>
        <xdr:cNvSpPr>
          <a:spLocks noChangeAspect="1" noChangeArrowheads="1"/>
        </xdr:cNvSpPr>
      </xdr:nvSpPr>
      <xdr:spPr>
        <a:xfrm>
          <a:off x="1428115" y="428484030"/>
          <a:ext cx="274320" cy="5105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782</xdr:row>
      <xdr:rowOff>0</xdr:rowOff>
    </xdr:from>
    <xdr:to>
      <xdr:col>2</xdr:col>
      <xdr:colOff>274320</xdr:colOff>
      <xdr:row>783</xdr:row>
      <xdr:rowOff>91440</xdr:rowOff>
    </xdr:to>
    <xdr:sp>
      <xdr:nvSpPr>
        <xdr:cNvPr id="2945" name="Image1" descr="报表底图"/>
        <xdr:cNvSpPr>
          <a:spLocks noChangeAspect="1" noChangeArrowheads="1"/>
        </xdr:cNvSpPr>
      </xdr:nvSpPr>
      <xdr:spPr>
        <a:xfrm>
          <a:off x="1428115" y="428484030"/>
          <a:ext cx="274320" cy="5105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782</xdr:row>
      <xdr:rowOff>0</xdr:rowOff>
    </xdr:from>
    <xdr:to>
      <xdr:col>2</xdr:col>
      <xdr:colOff>274320</xdr:colOff>
      <xdr:row>783</xdr:row>
      <xdr:rowOff>91440</xdr:rowOff>
    </xdr:to>
    <xdr:sp>
      <xdr:nvSpPr>
        <xdr:cNvPr id="2946" name="Image1" descr="报表底图"/>
        <xdr:cNvSpPr>
          <a:spLocks noChangeAspect="1" noChangeArrowheads="1"/>
        </xdr:cNvSpPr>
      </xdr:nvSpPr>
      <xdr:spPr>
        <a:xfrm>
          <a:off x="1428115" y="428484030"/>
          <a:ext cx="274320" cy="5105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782</xdr:row>
      <xdr:rowOff>0</xdr:rowOff>
    </xdr:from>
    <xdr:to>
      <xdr:col>2</xdr:col>
      <xdr:colOff>274320</xdr:colOff>
      <xdr:row>783</xdr:row>
      <xdr:rowOff>60960</xdr:rowOff>
    </xdr:to>
    <xdr:sp>
      <xdr:nvSpPr>
        <xdr:cNvPr id="2947" name="Image1" descr="报表底图"/>
        <xdr:cNvSpPr>
          <a:spLocks noChangeAspect="1" noChangeArrowheads="1"/>
        </xdr:cNvSpPr>
      </xdr:nvSpPr>
      <xdr:spPr>
        <a:xfrm>
          <a:off x="1428115" y="428484030"/>
          <a:ext cx="274320" cy="48006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782</xdr:row>
      <xdr:rowOff>0</xdr:rowOff>
    </xdr:from>
    <xdr:to>
      <xdr:col>2</xdr:col>
      <xdr:colOff>274320</xdr:colOff>
      <xdr:row>783</xdr:row>
      <xdr:rowOff>60960</xdr:rowOff>
    </xdr:to>
    <xdr:sp>
      <xdr:nvSpPr>
        <xdr:cNvPr id="2948" name="Image1" descr="报表底图"/>
        <xdr:cNvSpPr>
          <a:spLocks noChangeAspect="1" noChangeArrowheads="1"/>
        </xdr:cNvSpPr>
      </xdr:nvSpPr>
      <xdr:spPr>
        <a:xfrm>
          <a:off x="1428115" y="428484030"/>
          <a:ext cx="274320" cy="48006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782</xdr:row>
      <xdr:rowOff>0</xdr:rowOff>
    </xdr:from>
    <xdr:to>
      <xdr:col>2</xdr:col>
      <xdr:colOff>274320</xdr:colOff>
      <xdr:row>783</xdr:row>
      <xdr:rowOff>60960</xdr:rowOff>
    </xdr:to>
    <xdr:sp>
      <xdr:nvSpPr>
        <xdr:cNvPr id="2949" name="Image1" descr="报表底图"/>
        <xdr:cNvSpPr>
          <a:spLocks noChangeAspect="1" noChangeArrowheads="1"/>
        </xdr:cNvSpPr>
      </xdr:nvSpPr>
      <xdr:spPr>
        <a:xfrm>
          <a:off x="1428115" y="428484030"/>
          <a:ext cx="274320" cy="48006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782</xdr:row>
      <xdr:rowOff>0</xdr:rowOff>
    </xdr:from>
    <xdr:to>
      <xdr:col>2</xdr:col>
      <xdr:colOff>274320</xdr:colOff>
      <xdr:row>783</xdr:row>
      <xdr:rowOff>60960</xdr:rowOff>
    </xdr:to>
    <xdr:sp>
      <xdr:nvSpPr>
        <xdr:cNvPr id="2950" name="Image1" descr="报表底图"/>
        <xdr:cNvSpPr>
          <a:spLocks noChangeAspect="1" noChangeArrowheads="1"/>
        </xdr:cNvSpPr>
      </xdr:nvSpPr>
      <xdr:spPr>
        <a:xfrm>
          <a:off x="1428115" y="428484030"/>
          <a:ext cx="274320" cy="48006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782</xdr:row>
      <xdr:rowOff>0</xdr:rowOff>
    </xdr:from>
    <xdr:to>
      <xdr:col>2</xdr:col>
      <xdr:colOff>274320</xdr:colOff>
      <xdr:row>783</xdr:row>
      <xdr:rowOff>60960</xdr:rowOff>
    </xdr:to>
    <xdr:sp>
      <xdr:nvSpPr>
        <xdr:cNvPr id="2951" name="Image1" descr="报表底图"/>
        <xdr:cNvSpPr>
          <a:spLocks noChangeAspect="1" noChangeArrowheads="1"/>
        </xdr:cNvSpPr>
      </xdr:nvSpPr>
      <xdr:spPr>
        <a:xfrm>
          <a:off x="1428115" y="428484030"/>
          <a:ext cx="274320" cy="48006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782</xdr:row>
      <xdr:rowOff>0</xdr:rowOff>
    </xdr:from>
    <xdr:to>
      <xdr:col>2</xdr:col>
      <xdr:colOff>274320</xdr:colOff>
      <xdr:row>783</xdr:row>
      <xdr:rowOff>60960</xdr:rowOff>
    </xdr:to>
    <xdr:sp>
      <xdr:nvSpPr>
        <xdr:cNvPr id="2952" name="Image1" descr="报表底图"/>
        <xdr:cNvSpPr>
          <a:spLocks noChangeAspect="1" noChangeArrowheads="1"/>
        </xdr:cNvSpPr>
      </xdr:nvSpPr>
      <xdr:spPr>
        <a:xfrm>
          <a:off x="1428115" y="428484030"/>
          <a:ext cx="274320" cy="48006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782</xdr:row>
      <xdr:rowOff>0</xdr:rowOff>
    </xdr:from>
    <xdr:to>
      <xdr:col>2</xdr:col>
      <xdr:colOff>274320</xdr:colOff>
      <xdr:row>783</xdr:row>
      <xdr:rowOff>91440</xdr:rowOff>
    </xdr:to>
    <xdr:sp>
      <xdr:nvSpPr>
        <xdr:cNvPr id="2953" name="Image1" descr="报表底图"/>
        <xdr:cNvSpPr>
          <a:spLocks noChangeAspect="1" noChangeArrowheads="1"/>
        </xdr:cNvSpPr>
      </xdr:nvSpPr>
      <xdr:spPr>
        <a:xfrm>
          <a:off x="1428115" y="428484030"/>
          <a:ext cx="274320" cy="5105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782</xdr:row>
      <xdr:rowOff>0</xdr:rowOff>
    </xdr:from>
    <xdr:to>
      <xdr:col>2</xdr:col>
      <xdr:colOff>274320</xdr:colOff>
      <xdr:row>783</xdr:row>
      <xdr:rowOff>91440</xdr:rowOff>
    </xdr:to>
    <xdr:sp>
      <xdr:nvSpPr>
        <xdr:cNvPr id="2954" name="Image1" descr="报表底图"/>
        <xdr:cNvSpPr>
          <a:spLocks noChangeAspect="1" noChangeArrowheads="1"/>
        </xdr:cNvSpPr>
      </xdr:nvSpPr>
      <xdr:spPr>
        <a:xfrm>
          <a:off x="1428115" y="428484030"/>
          <a:ext cx="274320" cy="5105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782</xdr:row>
      <xdr:rowOff>0</xdr:rowOff>
    </xdr:from>
    <xdr:to>
      <xdr:col>2</xdr:col>
      <xdr:colOff>274320</xdr:colOff>
      <xdr:row>783</xdr:row>
      <xdr:rowOff>91440</xdr:rowOff>
    </xdr:to>
    <xdr:sp>
      <xdr:nvSpPr>
        <xdr:cNvPr id="2955" name="Image1" descr="报表底图"/>
        <xdr:cNvSpPr>
          <a:spLocks noChangeAspect="1" noChangeArrowheads="1"/>
        </xdr:cNvSpPr>
      </xdr:nvSpPr>
      <xdr:spPr>
        <a:xfrm>
          <a:off x="1428115" y="428484030"/>
          <a:ext cx="274320" cy="5105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782</xdr:row>
      <xdr:rowOff>0</xdr:rowOff>
    </xdr:from>
    <xdr:to>
      <xdr:col>2</xdr:col>
      <xdr:colOff>274320</xdr:colOff>
      <xdr:row>783</xdr:row>
      <xdr:rowOff>91440</xdr:rowOff>
    </xdr:to>
    <xdr:sp>
      <xdr:nvSpPr>
        <xdr:cNvPr id="2956" name="Image1" descr="报表底图"/>
        <xdr:cNvSpPr>
          <a:spLocks noChangeAspect="1" noChangeArrowheads="1"/>
        </xdr:cNvSpPr>
      </xdr:nvSpPr>
      <xdr:spPr>
        <a:xfrm>
          <a:off x="1428115" y="428484030"/>
          <a:ext cx="274320" cy="5105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782</xdr:row>
      <xdr:rowOff>0</xdr:rowOff>
    </xdr:from>
    <xdr:to>
      <xdr:col>2</xdr:col>
      <xdr:colOff>274320</xdr:colOff>
      <xdr:row>783</xdr:row>
      <xdr:rowOff>91440</xdr:rowOff>
    </xdr:to>
    <xdr:sp>
      <xdr:nvSpPr>
        <xdr:cNvPr id="2957" name="Image1" descr="报表底图"/>
        <xdr:cNvSpPr>
          <a:spLocks noChangeAspect="1" noChangeArrowheads="1"/>
        </xdr:cNvSpPr>
      </xdr:nvSpPr>
      <xdr:spPr>
        <a:xfrm>
          <a:off x="1428115" y="428484030"/>
          <a:ext cx="274320" cy="5105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782</xdr:row>
      <xdr:rowOff>0</xdr:rowOff>
    </xdr:from>
    <xdr:to>
      <xdr:col>2</xdr:col>
      <xdr:colOff>274320</xdr:colOff>
      <xdr:row>783</xdr:row>
      <xdr:rowOff>91440</xdr:rowOff>
    </xdr:to>
    <xdr:sp>
      <xdr:nvSpPr>
        <xdr:cNvPr id="2958" name="Image1" descr="报表底图"/>
        <xdr:cNvSpPr>
          <a:spLocks noChangeAspect="1" noChangeArrowheads="1"/>
        </xdr:cNvSpPr>
      </xdr:nvSpPr>
      <xdr:spPr>
        <a:xfrm>
          <a:off x="1428115" y="428484030"/>
          <a:ext cx="274320" cy="5105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782</xdr:row>
      <xdr:rowOff>0</xdr:rowOff>
    </xdr:from>
    <xdr:to>
      <xdr:col>2</xdr:col>
      <xdr:colOff>274320</xdr:colOff>
      <xdr:row>783</xdr:row>
      <xdr:rowOff>91440</xdr:rowOff>
    </xdr:to>
    <xdr:sp>
      <xdr:nvSpPr>
        <xdr:cNvPr id="2959" name="Image1" descr="报表底图"/>
        <xdr:cNvSpPr>
          <a:spLocks noChangeAspect="1" noChangeArrowheads="1"/>
        </xdr:cNvSpPr>
      </xdr:nvSpPr>
      <xdr:spPr>
        <a:xfrm>
          <a:off x="1428115" y="428484030"/>
          <a:ext cx="274320" cy="5105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782</xdr:row>
      <xdr:rowOff>0</xdr:rowOff>
    </xdr:from>
    <xdr:to>
      <xdr:col>2</xdr:col>
      <xdr:colOff>274320</xdr:colOff>
      <xdr:row>783</xdr:row>
      <xdr:rowOff>60960</xdr:rowOff>
    </xdr:to>
    <xdr:sp>
      <xdr:nvSpPr>
        <xdr:cNvPr id="2960" name="Image1" descr="报表底图"/>
        <xdr:cNvSpPr>
          <a:spLocks noChangeAspect="1" noChangeArrowheads="1"/>
        </xdr:cNvSpPr>
      </xdr:nvSpPr>
      <xdr:spPr>
        <a:xfrm>
          <a:off x="1428115" y="428484030"/>
          <a:ext cx="274320" cy="48006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782</xdr:row>
      <xdr:rowOff>0</xdr:rowOff>
    </xdr:from>
    <xdr:to>
      <xdr:col>2</xdr:col>
      <xdr:colOff>274320</xdr:colOff>
      <xdr:row>783</xdr:row>
      <xdr:rowOff>60960</xdr:rowOff>
    </xdr:to>
    <xdr:sp>
      <xdr:nvSpPr>
        <xdr:cNvPr id="2961" name="Image1" descr="报表底图"/>
        <xdr:cNvSpPr>
          <a:spLocks noChangeAspect="1" noChangeArrowheads="1"/>
        </xdr:cNvSpPr>
      </xdr:nvSpPr>
      <xdr:spPr>
        <a:xfrm>
          <a:off x="1428115" y="428484030"/>
          <a:ext cx="274320" cy="48006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782</xdr:row>
      <xdr:rowOff>0</xdr:rowOff>
    </xdr:from>
    <xdr:to>
      <xdr:col>2</xdr:col>
      <xdr:colOff>274320</xdr:colOff>
      <xdr:row>783</xdr:row>
      <xdr:rowOff>60960</xdr:rowOff>
    </xdr:to>
    <xdr:sp>
      <xdr:nvSpPr>
        <xdr:cNvPr id="2962" name="Image1" descr="报表底图"/>
        <xdr:cNvSpPr>
          <a:spLocks noChangeAspect="1" noChangeArrowheads="1"/>
        </xdr:cNvSpPr>
      </xdr:nvSpPr>
      <xdr:spPr>
        <a:xfrm>
          <a:off x="1428115" y="428484030"/>
          <a:ext cx="274320" cy="48006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782</xdr:row>
      <xdr:rowOff>0</xdr:rowOff>
    </xdr:from>
    <xdr:to>
      <xdr:col>2</xdr:col>
      <xdr:colOff>274320</xdr:colOff>
      <xdr:row>783</xdr:row>
      <xdr:rowOff>60960</xdr:rowOff>
    </xdr:to>
    <xdr:sp>
      <xdr:nvSpPr>
        <xdr:cNvPr id="2963" name="Image1" descr="报表底图"/>
        <xdr:cNvSpPr>
          <a:spLocks noChangeAspect="1" noChangeArrowheads="1"/>
        </xdr:cNvSpPr>
      </xdr:nvSpPr>
      <xdr:spPr>
        <a:xfrm>
          <a:off x="1428115" y="428484030"/>
          <a:ext cx="274320" cy="48006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782</xdr:row>
      <xdr:rowOff>0</xdr:rowOff>
    </xdr:from>
    <xdr:to>
      <xdr:col>2</xdr:col>
      <xdr:colOff>274320</xdr:colOff>
      <xdr:row>783</xdr:row>
      <xdr:rowOff>60960</xdr:rowOff>
    </xdr:to>
    <xdr:sp>
      <xdr:nvSpPr>
        <xdr:cNvPr id="2964" name="Image1" descr="报表底图"/>
        <xdr:cNvSpPr>
          <a:spLocks noChangeAspect="1" noChangeArrowheads="1"/>
        </xdr:cNvSpPr>
      </xdr:nvSpPr>
      <xdr:spPr>
        <a:xfrm>
          <a:off x="1428115" y="428484030"/>
          <a:ext cx="274320" cy="48006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286</xdr:row>
      <xdr:rowOff>0</xdr:rowOff>
    </xdr:from>
    <xdr:to>
      <xdr:col>2</xdr:col>
      <xdr:colOff>274320</xdr:colOff>
      <xdr:row>287</xdr:row>
      <xdr:rowOff>49530</xdr:rowOff>
    </xdr:to>
    <xdr:sp>
      <xdr:nvSpPr>
        <xdr:cNvPr id="2965" name="AutoShape 27" descr="报表底图"/>
        <xdr:cNvSpPr>
          <a:spLocks noChangeAspect="1" noChangeArrowheads="1"/>
        </xdr:cNvSpPr>
      </xdr:nvSpPr>
      <xdr:spPr>
        <a:xfrm>
          <a:off x="1428115" y="1839518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286</xdr:row>
      <xdr:rowOff>0</xdr:rowOff>
    </xdr:from>
    <xdr:to>
      <xdr:col>2</xdr:col>
      <xdr:colOff>274320</xdr:colOff>
      <xdr:row>287</xdr:row>
      <xdr:rowOff>80010</xdr:rowOff>
    </xdr:to>
    <xdr:sp>
      <xdr:nvSpPr>
        <xdr:cNvPr id="2966" name="AutoShape 28" descr="报表底图"/>
        <xdr:cNvSpPr>
          <a:spLocks noChangeAspect="1" noChangeArrowheads="1"/>
        </xdr:cNvSpPr>
      </xdr:nvSpPr>
      <xdr:spPr>
        <a:xfrm>
          <a:off x="1428115" y="1839518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286</xdr:row>
      <xdr:rowOff>0</xdr:rowOff>
    </xdr:from>
    <xdr:to>
      <xdr:col>2</xdr:col>
      <xdr:colOff>274320</xdr:colOff>
      <xdr:row>287</xdr:row>
      <xdr:rowOff>80010</xdr:rowOff>
    </xdr:to>
    <xdr:sp>
      <xdr:nvSpPr>
        <xdr:cNvPr id="2967" name="AutoShape 29" descr="报表底图"/>
        <xdr:cNvSpPr>
          <a:spLocks noChangeAspect="1" noChangeArrowheads="1"/>
        </xdr:cNvSpPr>
      </xdr:nvSpPr>
      <xdr:spPr>
        <a:xfrm>
          <a:off x="1428115" y="1839518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286</xdr:row>
      <xdr:rowOff>0</xdr:rowOff>
    </xdr:from>
    <xdr:to>
      <xdr:col>2</xdr:col>
      <xdr:colOff>274320</xdr:colOff>
      <xdr:row>287</xdr:row>
      <xdr:rowOff>80010</xdr:rowOff>
    </xdr:to>
    <xdr:sp>
      <xdr:nvSpPr>
        <xdr:cNvPr id="2968" name="AutoShape 30" descr="报表底图"/>
        <xdr:cNvSpPr>
          <a:spLocks noChangeAspect="1" noChangeArrowheads="1"/>
        </xdr:cNvSpPr>
      </xdr:nvSpPr>
      <xdr:spPr>
        <a:xfrm>
          <a:off x="1428115" y="1839518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286</xdr:row>
      <xdr:rowOff>0</xdr:rowOff>
    </xdr:from>
    <xdr:to>
      <xdr:col>2</xdr:col>
      <xdr:colOff>274320</xdr:colOff>
      <xdr:row>287</xdr:row>
      <xdr:rowOff>80010</xdr:rowOff>
    </xdr:to>
    <xdr:sp>
      <xdr:nvSpPr>
        <xdr:cNvPr id="2969" name="AutoShape 31" descr="报表底图"/>
        <xdr:cNvSpPr>
          <a:spLocks noChangeAspect="1" noChangeArrowheads="1"/>
        </xdr:cNvSpPr>
      </xdr:nvSpPr>
      <xdr:spPr>
        <a:xfrm>
          <a:off x="1428115" y="1839518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286</xdr:row>
      <xdr:rowOff>0</xdr:rowOff>
    </xdr:from>
    <xdr:to>
      <xdr:col>2</xdr:col>
      <xdr:colOff>274320</xdr:colOff>
      <xdr:row>287</xdr:row>
      <xdr:rowOff>80010</xdr:rowOff>
    </xdr:to>
    <xdr:sp>
      <xdr:nvSpPr>
        <xdr:cNvPr id="2970" name="AutoShape 32" descr="报表底图"/>
        <xdr:cNvSpPr>
          <a:spLocks noChangeAspect="1" noChangeArrowheads="1"/>
        </xdr:cNvSpPr>
      </xdr:nvSpPr>
      <xdr:spPr>
        <a:xfrm>
          <a:off x="1428115" y="1839518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286</xdr:row>
      <xdr:rowOff>0</xdr:rowOff>
    </xdr:from>
    <xdr:to>
      <xdr:col>2</xdr:col>
      <xdr:colOff>274320</xdr:colOff>
      <xdr:row>287</xdr:row>
      <xdr:rowOff>80010</xdr:rowOff>
    </xdr:to>
    <xdr:sp>
      <xdr:nvSpPr>
        <xdr:cNvPr id="2971" name="AutoShape 33" descr="报表底图"/>
        <xdr:cNvSpPr>
          <a:spLocks noChangeAspect="1" noChangeArrowheads="1"/>
        </xdr:cNvSpPr>
      </xdr:nvSpPr>
      <xdr:spPr>
        <a:xfrm>
          <a:off x="1428115" y="1839518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286</xdr:row>
      <xdr:rowOff>0</xdr:rowOff>
    </xdr:from>
    <xdr:to>
      <xdr:col>2</xdr:col>
      <xdr:colOff>274320</xdr:colOff>
      <xdr:row>287</xdr:row>
      <xdr:rowOff>80010</xdr:rowOff>
    </xdr:to>
    <xdr:sp>
      <xdr:nvSpPr>
        <xdr:cNvPr id="2972" name="AutoShape 34" descr="报表底图"/>
        <xdr:cNvSpPr>
          <a:spLocks noChangeAspect="1" noChangeArrowheads="1"/>
        </xdr:cNvSpPr>
      </xdr:nvSpPr>
      <xdr:spPr>
        <a:xfrm>
          <a:off x="1428115" y="1839518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286</xdr:row>
      <xdr:rowOff>0</xdr:rowOff>
    </xdr:from>
    <xdr:to>
      <xdr:col>2</xdr:col>
      <xdr:colOff>274320</xdr:colOff>
      <xdr:row>287</xdr:row>
      <xdr:rowOff>49530</xdr:rowOff>
    </xdr:to>
    <xdr:sp>
      <xdr:nvSpPr>
        <xdr:cNvPr id="2973" name="AutoShape 35" descr="报表底图"/>
        <xdr:cNvSpPr>
          <a:spLocks noChangeAspect="1" noChangeArrowheads="1"/>
        </xdr:cNvSpPr>
      </xdr:nvSpPr>
      <xdr:spPr>
        <a:xfrm>
          <a:off x="1428115" y="1839518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286</xdr:row>
      <xdr:rowOff>0</xdr:rowOff>
    </xdr:from>
    <xdr:to>
      <xdr:col>2</xdr:col>
      <xdr:colOff>274320</xdr:colOff>
      <xdr:row>287</xdr:row>
      <xdr:rowOff>49530</xdr:rowOff>
    </xdr:to>
    <xdr:sp>
      <xdr:nvSpPr>
        <xdr:cNvPr id="2974" name="AutoShape 36" descr="报表底图"/>
        <xdr:cNvSpPr>
          <a:spLocks noChangeAspect="1" noChangeArrowheads="1"/>
        </xdr:cNvSpPr>
      </xdr:nvSpPr>
      <xdr:spPr>
        <a:xfrm>
          <a:off x="1428115" y="1839518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286</xdr:row>
      <xdr:rowOff>0</xdr:rowOff>
    </xdr:from>
    <xdr:to>
      <xdr:col>2</xdr:col>
      <xdr:colOff>274320</xdr:colOff>
      <xdr:row>287</xdr:row>
      <xdr:rowOff>49530</xdr:rowOff>
    </xdr:to>
    <xdr:sp>
      <xdr:nvSpPr>
        <xdr:cNvPr id="2975" name="AutoShape 37" descr="报表底图"/>
        <xdr:cNvSpPr>
          <a:spLocks noChangeAspect="1" noChangeArrowheads="1"/>
        </xdr:cNvSpPr>
      </xdr:nvSpPr>
      <xdr:spPr>
        <a:xfrm>
          <a:off x="1428115" y="1839518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286</xdr:row>
      <xdr:rowOff>0</xdr:rowOff>
    </xdr:from>
    <xdr:to>
      <xdr:col>2</xdr:col>
      <xdr:colOff>274320</xdr:colOff>
      <xdr:row>287</xdr:row>
      <xdr:rowOff>49530</xdr:rowOff>
    </xdr:to>
    <xdr:sp>
      <xdr:nvSpPr>
        <xdr:cNvPr id="2976" name="AutoShape 38" descr="报表底图"/>
        <xdr:cNvSpPr>
          <a:spLocks noChangeAspect="1" noChangeArrowheads="1"/>
        </xdr:cNvSpPr>
      </xdr:nvSpPr>
      <xdr:spPr>
        <a:xfrm>
          <a:off x="1428115" y="1839518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286</xdr:row>
      <xdr:rowOff>0</xdr:rowOff>
    </xdr:from>
    <xdr:to>
      <xdr:col>2</xdr:col>
      <xdr:colOff>274320</xdr:colOff>
      <xdr:row>287</xdr:row>
      <xdr:rowOff>49530</xdr:rowOff>
    </xdr:to>
    <xdr:sp>
      <xdr:nvSpPr>
        <xdr:cNvPr id="2977" name="AutoShape 39" descr="报表底图"/>
        <xdr:cNvSpPr>
          <a:spLocks noChangeAspect="1" noChangeArrowheads="1"/>
        </xdr:cNvSpPr>
      </xdr:nvSpPr>
      <xdr:spPr>
        <a:xfrm>
          <a:off x="1428115" y="1839518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286</xdr:row>
      <xdr:rowOff>0</xdr:rowOff>
    </xdr:from>
    <xdr:to>
      <xdr:col>2</xdr:col>
      <xdr:colOff>274320</xdr:colOff>
      <xdr:row>287</xdr:row>
      <xdr:rowOff>49530</xdr:rowOff>
    </xdr:to>
    <xdr:sp>
      <xdr:nvSpPr>
        <xdr:cNvPr id="2978" name="AutoShape 40" descr="报表底图"/>
        <xdr:cNvSpPr>
          <a:spLocks noChangeAspect="1" noChangeArrowheads="1"/>
        </xdr:cNvSpPr>
      </xdr:nvSpPr>
      <xdr:spPr>
        <a:xfrm>
          <a:off x="1428115" y="1839518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286</xdr:row>
      <xdr:rowOff>0</xdr:rowOff>
    </xdr:from>
    <xdr:to>
      <xdr:col>2</xdr:col>
      <xdr:colOff>274320</xdr:colOff>
      <xdr:row>287</xdr:row>
      <xdr:rowOff>80010</xdr:rowOff>
    </xdr:to>
    <xdr:sp>
      <xdr:nvSpPr>
        <xdr:cNvPr id="2979" name="AutoShape 41" descr="报表底图"/>
        <xdr:cNvSpPr>
          <a:spLocks noChangeAspect="1" noChangeArrowheads="1"/>
        </xdr:cNvSpPr>
      </xdr:nvSpPr>
      <xdr:spPr>
        <a:xfrm>
          <a:off x="1428115" y="1839518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286</xdr:row>
      <xdr:rowOff>0</xdr:rowOff>
    </xdr:from>
    <xdr:to>
      <xdr:col>2</xdr:col>
      <xdr:colOff>274320</xdr:colOff>
      <xdr:row>287</xdr:row>
      <xdr:rowOff>80010</xdr:rowOff>
    </xdr:to>
    <xdr:sp>
      <xdr:nvSpPr>
        <xdr:cNvPr id="2980" name="AutoShape 42" descr="报表底图"/>
        <xdr:cNvSpPr>
          <a:spLocks noChangeAspect="1" noChangeArrowheads="1"/>
        </xdr:cNvSpPr>
      </xdr:nvSpPr>
      <xdr:spPr>
        <a:xfrm>
          <a:off x="1428115" y="1839518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286</xdr:row>
      <xdr:rowOff>0</xdr:rowOff>
    </xdr:from>
    <xdr:to>
      <xdr:col>2</xdr:col>
      <xdr:colOff>274320</xdr:colOff>
      <xdr:row>287</xdr:row>
      <xdr:rowOff>80010</xdr:rowOff>
    </xdr:to>
    <xdr:sp>
      <xdr:nvSpPr>
        <xdr:cNvPr id="2981" name="AutoShape 43" descr="报表底图"/>
        <xdr:cNvSpPr>
          <a:spLocks noChangeAspect="1" noChangeArrowheads="1"/>
        </xdr:cNvSpPr>
      </xdr:nvSpPr>
      <xdr:spPr>
        <a:xfrm>
          <a:off x="1428115" y="1839518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286</xdr:row>
      <xdr:rowOff>0</xdr:rowOff>
    </xdr:from>
    <xdr:to>
      <xdr:col>2</xdr:col>
      <xdr:colOff>274320</xdr:colOff>
      <xdr:row>287</xdr:row>
      <xdr:rowOff>80010</xdr:rowOff>
    </xdr:to>
    <xdr:sp>
      <xdr:nvSpPr>
        <xdr:cNvPr id="2982" name="AutoShape 44" descr="报表底图"/>
        <xdr:cNvSpPr>
          <a:spLocks noChangeAspect="1" noChangeArrowheads="1"/>
        </xdr:cNvSpPr>
      </xdr:nvSpPr>
      <xdr:spPr>
        <a:xfrm>
          <a:off x="1428115" y="1839518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286</xdr:row>
      <xdr:rowOff>0</xdr:rowOff>
    </xdr:from>
    <xdr:to>
      <xdr:col>2</xdr:col>
      <xdr:colOff>274320</xdr:colOff>
      <xdr:row>287</xdr:row>
      <xdr:rowOff>80010</xdr:rowOff>
    </xdr:to>
    <xdr:sp>
      <xdr:nvSpPr>
        <xdr:cNvPr id="2983" name="AutoShape 45" descr="报表底图"/>
        <xdr:cNvSpPr>
          <a:spLocks noChangeAspect="1" noChangeArrowheads="1"/>
        </xdr:cNvSpPr>
      </xdr:nvSpPr>
      <xdr:spPr>
        <a:xfrm>
          <a:off x="1428115" y="1839518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286</xdr:row>
      <xdr:rowOff>0</xdr:rowOff>
    </xdr:from>
    <xdr:to>
      <xdr:col>2</xdr:col>
      <xdr:colOff>274320</xdr:colOff>
      <xdr:row>287</xdr:row>
      <xdr:rowOff>80010</xdr:rowOff>
    </xdr:to>
    <xdr:sp>
      <xdr:nvSpPr>
        <xdr:cNvPr id="2984" name="AutoShape 46" descr="报表底图"/>
        <xdr:cNvSpPr>
          <a:spLocks noChangeAspect="1" noChangeArrowheads="1"/>
        </xdr:cNvSpPr>
      </xdr:nvSpPr>
      <xdr:spPr>
        <a:xfrm>
          <a:off x="1428115" y="1839518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286</xdr:row>
      <xdr:rowOff>0</xdr:rowOff>
    </xdr:from>
    <xdr:to>
      <xdr:col>2</xdr:col>
      <xdr:colOff>274320</xdr:colOff>
      <xdr:row>287</xdr:row>
      <xdr:rowOff>80010</xdr:rowOff>
    </xdr:to>
    <xdr:sp>
      <xdr:nvSpPr>
        <xdr:cNvPr id="2985" name="AutoShape 47" descr="报表底图"/>
        <xdr:cNvSpPr>
          <a:spLocks noChangeAspect="1" noChangeArrowheads="1"/>
        </xdr:cNvSpPr>
      </xdr:nvSpPr>
      <xdr:spPr>
        <a:xfrm>
          <a:off x="1428115" y="1839518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286</xdr:row>
      <xdr:rowOff>0</xdr:rowOff>
    </xdr:from>
    <xdr:to>
      <xdr:col>2</xdr:col>
      <xdr:colOff>274320</xdr:colOff>
      <xdr:row>287</xdr:row>
      <xdr:rowOff>49530</xdr:rowOff>
    </xdr:to>
    <xdr:sp>
      <xdr:nvSpPr>
        <xdr:cNvPr id="2986" name="AutoShape 48" descr="报表底图"/>
        <xdr:cNvSpPr>
          <a:spLocks noChangeAspect="1" noChangeArrowheads="1"/>
        </xdr:cNvSpPr>
      </xdr:nvSpPr>
      <xdr:spPr>
        <a:xfrm>
          <a:off x="1428115" y="1839518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286</xdr:row>
      <xdr:rowOff>0</xdr:rowOff>
    </xdr:from>
    <xdr:to>
      <xdr:col>2</xdr:col>
      <xdr:colOff>274320</xdr:colOff>
      <xdr:row>287</xdr:row>
      <xdr:rowOff>49530</xdr:rowOff>
    </xdr:to>
    <xdr:sp>
      <xdr:nvSpPr>
        <xdr:cNvPr id="2987" name="AutoShape 49" descr="报表底图"/>
        <xdr:cNvSpPr>
          <a:spLocks noChangeAspect="1" noChangeArrowheads="1"/>
        </xdr:cNvSpPr>
      </xdr:nvSpPr>
      <xdr:spPr>
        <a:xfrm>
          <a:off x="1428115" y="1839518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286</xdr:row>
      <xdr:rowOff>0</xdr:rowOff>
    </xdr:from>
    <xdr:to>
      <xdr:col>2</xdr:col>
      <xdr:colOff>274320</xdr:colOff>
      <xdr:row>287</xdr:row>
      <xdr:rowOff>49530</xdr:rowOff>
    </xdr:to>
    <xdr:sp>
      <xdr:nvSpPr>
        <xdr:cNvPr id="2988" name="AutoShape 50" descr="报表底图"/>
        <xdr:cNvSpPr>
          <a:spLocks noChangeAspect="1" noChangeArrowheads="1"/>
        </xdr:cNvSpPr>
      </xdr:nvSpPr>
      <xdr:spPr>
        <a:xfrm>
          <a:off x="1428115" y="1839518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286</xdr:row>
      <xdr:rowOff>0</xdr:rowOff>
    </xdr:from>
    <xdr:to>
      <xdr:col>2</xdr:col>
      <xdr:colOff>274320</xdr:colOff>
      <xdr:row>287</xdr:row>
      <xdr:rowOff>49530</xdr:rowOff>
    </xdr:to>
    <xdr:sp>
      <xdr:nvSpPr>
        <xdr:cNvPr id="2989" name="AutoShape 51" descr="报表底图"/>
        <xdr:cNvSpPr>
          <a:spLocks noChangeAspect="1" noChangeArrowheads="1"/>
        </xdr:cNvSpPr>
      </xdr:nvSpPr>
      <xdr:spPr>
        <a:xfrm>
          <a:off x="1428115" y="1839518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286</xdr:row>
      <xdr:rowOff>0</xdr:rowOff>
    </xdr:from>
    <xdr:to>
      <xdr:col>2</xdr:col>
      <xdr:colOff>274320</xdr:colOff>
      <xdr:row>287</xdr:row>
      <xdr:rowOff>49530</xdr:rowOff>
    </xdr:to>
    <xdr:sp>
      <xdr:nvSpPr>
        <xdr:cNvPr id="2990" name="AutoShape 52" descr="报表底图"/>
        <xdr:cNvSpPr>
          <a:spLocks noChangeAspect="1" noChangeArrowheads="1"/>
        </xdr:cNvSpPr>
      </xdr:nvSpPr>
      <xdr:spPr>
        <a:xfrm>
          <a:off x="1428115" y="1839518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286</xdr:row>
      <xdr:rowOff>0</xdr:rowOff>
    </xdr:from>
    <xdr:to>
      <xdr:col>2</xdr:col>
      <xdr:colOff>274320</xdr:colOff>
      <xdr:row>287</xdr:row>
      <xdr:rowOff>49530</xdr:rowOff>
    </xdr:to>
    <xdr:sp>
      <xdr:nvSpPr>
        <xdr:cNvPr id="2991" name="Image1" descr="报表底图"/>
        <xdr:cNvSpPr>
          <a:spLocks noChangeAspect="1" noChangeArrowheads="1"/>
        </xdr:cNvSpPr>
      </xdr:nvSpPr>
      <xdr:spPr>
        <a:xfrm>
          <a:off x="1428115" y="1839518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286</xdr:row>
      <xdr:rowOff>0</xdr:rowOff>
    </xdr:from>
    <xdr:to>
      <xdr:col>2</xdr:col>
      <xdr:colOff>274320</xdr:colOff>
      <xdr:row>287</xdr:row>
      <xdr:rowOff>80010</xdr:rowOff>
    </xdr:to>
    <xdr:sp>
      <xdr:nvSpPr>
        <xdr:cNvPr id="2992" name="Image1" descr="报表底图"/>
        <xdr:cNvSpPr>
          <a:spLocks noChangeAspect="1" noChangeArrowheads="1"/>
        </xdr:cNvSpPr>
      </xdr:nvSpPr>
      <xdr:spPr>
        <a:xfrm>
          <a:off x="1428115" y="1839518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286</xdr:row>
      <xdr:rowOff>0</xdr:rowOff>
    </xdr:from>
    <xdr:to>
      <xdr:col>2</xdr:col>
      <xdr:colOff>274320</xdr:colOff>
      <xdr:row>287</xdr:row>
      <xdr:rowOff>80010</xdr:rowOff>
    </xdr:to>
    <xdr:sp>
      <xdr:nvSpPr>
        <xdr:cNvPr id="2993" name="Image1" descr="报表底图"/>
        <xdr:cNvSpPr>
          <a:spLocks noChangeAspect="1" noChangeArrowheads="1"/>
        </xdr:cNvSpPr>
      </xdr:nvSpPr>
      <xdr:spPr>
        <a:xfrm>
          <a:off x="1428115" y="1839518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286</xdr:row>
      <xdr:rowOff>0</xdr:rowOff>
    </xdr:from>
    <xdr:to>
      <xdr:col>2</xdr:col>
      <xdr:colOff>274320</xdr:colOff>
      <xdr:row>287</xdr:row>
      <xdr:rowOff>80010</xdr:rowOff>
    </xdr:to>
    <xdr:sp>
      <xdr:nvSpPr>
        <xdr:cNvPr id="2994" name="Image1" descr="报表底图"/>
        <xdr:cNvSpPr>
          <a:spLocks noChangeAspect="1" noChangeArrowheads="1"/>
        </xdr:cNvSpPr>
      </xdr:nvSpPr>
      <xdr:spPr>
        <a:xfrm>
          <a:off x="1428115" y="1839518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286</xdr:row>
      <xdr:rowOff>0</xdr:rowOff>
    </xdr:from>
    <xdr:to>
      <xdr:col>2</xdr:col>
      <xdr:colOff>274320</xdr:colOff>
      <xdr:row>287</xdr:row>
      <xdr:rowOff>80010</xdr:rowOff>
    </xdr:to>
    <xdr:sp>
      <xdr:nvSpPr>
        <xdr:cNvPr id="2995" name="Image1" descr="报表底图"/>
        <xdr:cNvSpPr>
          <a:spLocks noChangeAspect="1" noChangeArrowheads="1"/>
        </xdr:cNvSpPr>
      </xdr:nvSpPr>
      <xdr:spPr>
        <a:xfrm>
          <a:off x="1428115" y="1839518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286</xdr:row>
      <xdr:rowOff>0</xdr:rowOff>
    </xdr:from>
    <xdr:to>
      <xdr:col>2</xdr:col>
      <xdr:colOff>274320</xdr:colOff>
      <xdr:row>287</xdr:row>
      <xdr:rowOff>80010</xdr:rowOff>
    </xdr:to>
    <xdr:sp>
      <xdr:nvSpPr>
        <xdr:cNvPr id="2996" name="Image1" descr="报表底图"/>
        <xdr:cNvSpPr>
          <a:spLocks noChangeAspect="1" noChangeArrowheads="1"/>
        </xdr:cNvSpPr>
      </xdr:nvSpPr>
      <xdr:spPr>
        <a:xfrm>
          <a:off x="1428115" y="1839518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286</xdr:row>
      <xdr:rowOff>0</xdr:rowOff>
    </xdr:from>
    <xdr:to>
      <xdr:col>2</xdr:col>
      <xdr:colOff>274320</xdr:colOff>
      <xdr:row>287</xdr:row>
      <xdr:rowOff>80010</xdr:rowOff>
    </xdr:to>
    <xdr:sp>
      <xdr:nvSpPr>
        <xdr:cNvPr id="2997" name="Image1" descr="报表底图"/>
        <xdr:cNvSpPr>
          <a:spLocks noChangeAspect="1" noChangeArrowheads="1"/>
        </xdr:cNvSpPr>
      </xdr:nvSpPr>
      <xdr:spPr>
        <a:xfrm>
          <a:off x="1428115" y="1839518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286</xdr:row>
      <xdr:rowOff>0</xdr:rowOff>
    </xdr:from>
    <xdr:to>
      <xdr:col>2</xdr:col>
      <xdr:colOff>274320</xdr:colOff>
      <xdr:row>287</xdr:row>
      <xdr:rowOff>80010</xdr:rowOff>
    </xdr:to>
    <xdr:sp>
      <xdr:nvSpPr>
        <xdr:cNvPr id="2998" name="Image1" descr="报表底图"/>
        <xdr:cNvSpPr>
          <a:spLocks noChangeAspect="1" noChangeArrowheads="1"/>
        </xdr:cNvSpPr>
      </xdr:nvSpPr>
      <xdr:spPr>
        <a:xfrm>
          <a:off x="1428115" y="1839518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286</xdr:row>
      <xdr:rowOff>0</xdr:rowOff>
    </xdr:from>
    <xdr:to>
      <xdr:col>2</xdr:col>
      <xdr:colOff>274320</xdr:colOff>
      <xdr:row>287</xdr:row>
      <xdr:rowOff>49530</xdr:rowOff>
    </xdr:to>
    <xdr:sp>
      <xdr:nvSpPr>
        <xdr:cNvPr id="2999" name="Image1" descr="报表底图"/>
        <xdr:cNvSpPr>
          <a:spLocks noChangeAspect="1" noChangeArrowheads="1"/>
        </xdr:cNvSpPr>
      </xdr:nvSpPr>
      <xdr:spPr>
        <a:xfrm>
          <a:off x="1428115" y="1839518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286</xdr:row>
      <xdr:rowOff>0</xdr:rowOff>
    </xdr:from>
    <xdr:to>
      <xdr:col>2</xdr:col>
      <xdr:colOff>274320</xdr:colOff>
      <xdr:row>287</xdr:row>
      <xdr:rowOff>49530</xdr:rowOff>
    </xdr:to>
    <xdr:sp>
      <xdr:nvSpPr>
        <xdr:cNvPr id="3000" name="Image1" descr="报表底图"/>
        <xdr:cNvSpPr>
          <a:spLocks noChangeAspect="1" noChangeArrowheads="1"/>
        </xdr:cNvSpPr>
      </xdr:nvSpPr>
      <xdr:spPr>
        <a:xfrm>
          <a:off x="1428115" y="1839518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286</xdr:row>
      <xdr:rowOff>0</xdr:rowOff>
    </xdr:from>
    <xdr:to>
      <xdr:col>2</xdr:col>
      <xdr:colOff>274320</xdr:colOff>
      <xdr:row>287</xdr:row>
      <xdr:rowOff>49530</xdr:rowOff>
    </xdr:to>
    <xdr:sp>
      <xdr:nvSpPr>
        <xdr:cNvPr id="3001" name="Image1" descr="报表底图"/>
        <xdr:cNvSpPr>
          <a:spLocks noChangeAspect="1" noChangeArrowheads="1"/>
        </xdr:cNvSpPr>
      </xdr:nvSpPr>
      <xdr:spPr>
        <a:xfrm>
          <a:off x="1428115" y="1839518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286</xdr:row>
      <xdr:rowOff>0</xdr:rowOff>
    </xdr:from>
    <xdr:to>
      <xdr:col>2</xdr:col>
      <xdr:colOff>274320</xdr:colOff>
      <xdr:row>287</xdr:row>
      <xdr:rowOff>49530</xdr:rowOff>
    </xdr:to>
    <xdr:sp>
      <xdr:nvSpPr>
        <xdr:cNvPr id="3002" name="Image1" descr="报表底图"/>
        <xdr:cNvSpPr>
          <a:spLocks noChangeAspect="1" noChangeArrowheads="1"/>
        </xdr:cNvSpPr>
      </xdr:nvSpPr>
      <xdr:spPr>
        <a:xfrm>
          <a:off x="1428115" y="1839518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286</xdr:row>
      <xdr:rowOff>0</xdr:rowOff>
    </xdr:from>
    <xdr:to>
      <xdr:col>2</xdr:col>
      <xdr:colOff>274320</xdr:colOff>
      <xdr:row>287</xdr:row>
      <xdr:rowOff>49530</xdr:rowOff>
    </xdr:to>
    <xdr:sp>
      <xdr:nvSpPr>
        <xdr:cNvPr id="3003" name="Image1" descr="报表底图"/>
        <xdr:cNvSpPr>
          <a:spLocks noChangeAspect="1" noChangeArrowheads="1"/>
        </xdr:cNvSpPr>
      </xdr:nvSpPr>
      <xdr:spPr>
        <a:xfrm>
          <a:off x="1428115" y="1839518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286</xdr:row>
      <xdr:rowOff>0</xdr:rowOff>
    </xdr:from>
    <xdr:to>
      <xdr:col>2</xdr:col>
      <xdr:colOff>274320</xdr:colOff>
      <xdr:row>287</xdr:row>
      <xdr:rowOff>49530</xdr:rowOff>
    </xdr:to>
    <xdr:sp>
      <xdr:nvSpPr>
        <xdr:cNvPr id="3004" name="Image1" descr="报表底图"/>
        <xdr:cNvSpPr>
          <a:spLocks noChangeAspect="1" noChangeArrowheads="1"/>
        </xdr:cNvSpPr>
      </xdr:nvSpPr>
      <xdr:spPr>
        <a:xfrm>
          <a:off x="1428115" y="1839518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286</xdr:row>
      <xdr:rowOff>0</xdr:rowOff>
    </xdr:from>
    <xdr:to>
      <xdr:col>2</xdr:col>
      <xdr:colOff>274320</xdr:colOff>
      <xdr:row>287</xdr:row>
      <xdr:rowOff>80010</xdr:rowOff>
    </xdr:to>
    <xdr:sp>
      <xdr:nvSpPr>
        <xdr:cNvPr id="3005" name="Image1" descr="报表底图"/>
        <xdr:cNvSpPr>
          <a:spLocks noChangeAspect="1" noChangeArrowheads="1"/>
        </xdr:cNvSpPr>
      </xdr:nvSpPr>
      <xdr:spPr>
        <a:xfrm>
          <a:off x="1428115" y="1839518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286</xdr:row>
      <xdr:rowOff>0</xdr:rowOff>
    </xdr:from>
    <xdr:to>
      <xdr:col>2</xdr:col>
      <xdr:colOff>274320</xdr:colOff>
      <xdr:row>287</xdr:row>
      <xdr:rowOff>80010</xdr:rowOff>
    </xdr:to>
    <xdr:sp>
      <xdr:nvSpPr>
        <xdr:cNvPr id="3006" name="Image1" descr="报表底图"/>
        <xdr:cNvSpPr>
          <a:spLocks noChangeAspect="1" noChangeArrowheads="1"/>
        </xdr:cNvSpPr>
      </xdr:nvSpPr>
      <xdr:spPr>
        <a:xfrm>
          <a:off x="1428115" y="1839518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286</xdr:row>
      <xdr:rowOff>0</xdr:rowOff>
    </xdr:from>
    <xdr:to>
      <xdr:col>2</xdr:col>
      <xdr:colOff>274320</xdr:colOff>
      <xdr:row>287</xdr:row>
      <xdr:rowOff>80010</xdr:rowOff>
    </xdr:to>
    <xdr:sp>
      <xdr:nvSpPr>
        <xdr:cNvPr id="3007" name="Image1" descr="报表底图"/>
        <xdr:cNvSpPr>
          <a:spLocks noChangeAspect="1" noChangeArrowheads="1"/>
        </xdr:cNvSpPr>
      </xdr:nvSpPr>
      <xdr:spPr>
        <a:xfrm>
          <a:off x="1428115" y="1839518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286</xdr:row>
      <xdr:rowOff>0</xdr:rowOff>
    </xdr:from>
    <xdr:to>
      <xdr:col>2</xdr:col>
      <xdr:colOff>274320</xdr:colOff>
      <xdr:row>287</xdr:row>
      <xdr:rowOff>80010</xdr:rowOff>
    </xdr:to>
    <xdr:sp>
      <xdr:nvSpPr>
        <xdr:cNvPr id="3008" name="Image1" descr="报表底图"/>
        <xdr:cNvSpPr>
          <a:spLocks noChangeAspect="1" noChangeArrowheads="1"/>
        </xdr:cNvSpPr>
      </xdr:nvSpPr>
      <xdr:spPr>
        <a:xfrm>
          <a:off x="1428115" y="1839518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286</xdr:row>
      <xdr:rowOff>0</xdr:rowOff>
    </xdr:from>
    <xdr:to>
      <xdr:col>2</xdr:col>
      <xdr:colOff>274320</xdr:colOff>
      <xdr:row>287</xdr:row>
      <xdr:rowOff>80010</xdr:rowOff>
    </xdr:to>
    <xdr:sp>
      <xdr:nvSpPr>
        <xdr:cNvPr id="3009" name="Image1" descr="报表底图"/>
        <xdr:cNvSpPr>
          <a:spLocks noChangeAspect="1" noChangeArrowheads="1"/>
        </xdr:cNvSpPr>
      </xdr:nvSpPr>
      <xdr:spPr>
        <a:xfrm>
          <a:off x="1428115" y="1839518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286</xdr:row>
      <xdr:rowOff>0</xdr:rowOff>
    </xdr:from>
    <xdr:to>
      <xdr:col>2</xdr:col>
      <xdr:colOff>274320</xdr:colOff>
      <xdr:row>287</xdr:row>
      <xdr:rowOff>80010</xdr:rowOff>
    </xdr:to>
    <xdr:sp>
      <xdr:nvSpPr>
        <xdr:cNvPr id="3010" name="Image1" descr="报表底图"/>
        <xdr:cNvSpPr>
          <a:spLocks noChangeAspect="1" noChangeArrowheads="1"/>
        </xdr:cNvSpPr>
      </xdr:nvSpPr>
      <xdr:spPr>
        <a:xfrm>
          <a:off x="1428115" y="1839518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286</xdr:row>
      <xdr:rowOff>0</xdr:rowOff>
    </xdr:from>
    <xdr:to>
      <xdr:col>2</xdr:col>
      <xdr:colOff>274320</xdr:colOff>
      <xdr:row>287</xdr:row>
      <xdr:rowOff>80010</xdr:rowOff>
    </xdr:to>
    <xdr:sp>
      <xdr:nvSpPr>
        <xdr:cNvPr id="3011" name="Image1" descr="报表底图"/>
        <xdr:cNvSpPr>
          <a:spLocks noChangeAspect="1" noChangeArrowheads="1"/>
        </xdr:cNvSpPr>
      </xdr:nvSpPr>
      <xdr:spPr>
        <a:xfrm>
          <a:off x="1428115" y="1839518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286</xdr:row>
      <xdr:rowOff>0</xdr:rowOff>
    </xdr:from>
    <xdr:to>
      <xdr:col>2</xdr:col>
      <xdr:colOff>274320</xdr:colOff>
      <xdr:row>287</xdr:row>
      <xdr:rowOff>49530</xdr:rowOff>
    </xdr:to>
    <xdr:sp>
      <xdr:nvSpPr>
        <xdr:cNvPr id="3012" name="Image1" descr="报表底图"/>
        <xdr:cNvSpPr>
          <a:spLocks noChangeAspect="1" noChangeArrowheads="1"/>
        </xdr:cNvSpPr>
      </xdr:nvSpPr>
      <xdr:spPr>
        <a:xfrm>
          <a:off x="1428115" y="1839518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286</xdr:row>
      <xdr:rowOff>0</xdr:rowOff>
    </xdr:from>
    <xdr:to>
      <xdr:col>2</xdr:col>
      <xdr:colOff>274320</xdr:colOff>
      <xdr:row>287</xdr:row>
      <xdr:rowOff>49530</xdr:rowOff>
    </xdr:to>
    <xdr:sp>
      <xdr:nvSpPr>
        <xdr:cNvPr id="3013" name="Image1" descr="报表底图"/>
        <xdr:cNvSpPr>
          <a:spLocks noChangeAspect="1" noChangeArrowheads="1"/>
        </xdr:cNvSpPr>
      </xdr:nvSpPr>
      <xdr:spPr>
        <a:xfrm>
          <a:off x="1428115" y="1839518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286</xdr:row>
      <xdr:rowOff>0</xdr:rowOff>
    </xdr:from>
    <xdr:to>
      <xdr:col>2</xdr:col>
      <xdr:colOff>274320</xdr:colOff>
      <xdr:row>287</xdr:row>
      <xdr:rowOff>49530</xdr:rowOff>
    </xdr:to>
    <xdr:sp>
      <xdr:nvSpPr>
        <xdr:cNvPr id="3014" name="Image1" descr="报表底图"/>
        <xdr:cNvSpPr>
          <a:spLocks noChangeAspect="1" noChangeArrowheads="1"/>
        </xdr:cNvSpPr>
      </xdr:nvSpPr>
      <xdr:spPr>
        <a:xfrm>
          <a:off x="1428115" y="1839518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286</xdr:row>
      <xdr:rowOff>0</xdr:rowOff>
    </xdr:from>
    <xdr:to>
      <xdr:col>2</xdr:col>
      <xdr:colOff>274320</xdr:colOff>
      <xdr:row>287</xdr:row>
      <xdr:rowOff>49530</xdr:rowOff>
    </xdr:to>
    <xdr:sp>
      <xdr:nvSpPr>
        <xdr:cNvPr id="3015" name="Image1" descr="报表底图"/>
        <xdr:cNvSpPr>
          <a:spLocks noChangeAspect="1" noChangeArrowheads="1"/>
        </xdr:cNvSpPr>
      </xdr:nvSpPr>
      <xdr:spPr>
        <a:xfrm>
          <a:off x="1428115" y="1839518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286</xdr:row>
      <xdr:rowOff>28575</xdr:rowOff>
    </xdr:from>
    <xdr:to>
      <xdr:col>2</xdr:col>
      <xdr:colOff>274320</xdr:colOff>
      <xdr:row>287</xdr:row>
      <xdr:rowOff>78105</xdr:rowOff>
    </xdr:to>
    <xdr:sp>
      <xdr:nvSpPr>
        <xdr:cNvPr id="3016" name="Image1" descr="报表底图"/>
        <xdr:cNvSpPr>
          <a:spLocks noChangeAspect="1" noChangeArrowheads="1"/>
        </xdr:cNvSpPr>
      </xdr:nvSpPr>
      <xdr:spPr>
        <a:xfrm>
          <a:off x="1428115" y="183980455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287</xdr:row>
      <xdr:rowOff>0</xdr:rowOff>
    </xdr:from>
    <xdr:to>
      <xdr:col>2</xdr:col>
      <xdr:colOff>274320</xdr:colOff>
      <xdr:row>288</xdr:row>
      <xdr:rowOff>49530</xdr:rowOff>
    </xdr:to>
    <xdr:sp>
      <xdr:nvSpPr>
        <xdr:cNvPr id="3017" name="AutoShape 27" descr="报表底图"/>
        <xdr:cNvSpPr>
          <a:spLocks noChangeAspect="1" noChangeArrowheads="1"/>
        </xdr:cNvSpPr>
      </xdr:nvSpPr>
      <xdr:spPr>
        <a:xfrm>
          <a:off x="1428115" y="184380505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287</xdr:row>
      <xdr:rowOff>0</xdr:rowOff>
    </xdr:from>
    <xdr:to>
      <xdr:col>2</xdr:col>
      <xdr:colOff>274320</xdr:colOff>
      <xdr:row>288</xdr:row>
      <xdr:rowOff>80010</xdr:rowOff>
    </xdr:to>
    <xdr:sp>
      <xdr:nvSpPr>
        <xdr:cNvPr id="3018" name="AutoShape 28" descr="报表底图"/>
        <xdr:cNvSpPr>
          <a:spLocks noChangeAspect="1" noChangeArrowheads="1"/>
        </xdr:cNvSpPr>
      </xdr:nvSpPr>
      <xdr:spPr>
        <a:xfrm>
          <a:off x="1428115" y="184380505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287</xdr:row>
      <xdr:rowOff>0</xdr:rowOff>
    </xdr:from>
    <xdr:to>
      <xdr:col>2</xdr:col>
      <xdr:colOff>274320</xdr:colOff>
      <xdr:row>288</xdr:row>
      <xdr:rowOff>80010</xdr:rowOff>
    </xdr:to>
    <xdr:sp>
      <xdr:nvSpPr>
        <xdr:cNvPr id="3019" name="AutoShape 29" descr="报表底图"/>
        <xdr:cNvSpPr>
          <a:spLocks noChangeAspect="1" noChangeArrowheads="1"/>
        </xdr:cNvSpPr>
      </xdr:nvSpPr>
      <xdr:spPr>
        <a:xfrm>
          <a:off x="1428115" y="184380505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287</xdr:row>
      <xdr:rowOff>0</xdr:rowOff>
    </xdr:from>
    <xdr:to>
      <xdr:col>2</xdr:col>
      <xdr:colOff>274320</xdr:colOff>
      <xdr:row>288</xdr:row>
      <xdr:rowOff>80010</xdr:rowOff>
    </xdr:to>
    <xdr:sp>
      <xdr:nvSpPr>
        <xdr:cNvPr id="3020" name="AutoShape 30" descr="报表底图"/>
        <xdr:cNvSpPr>
          <a:spLocks noChangeAspect="1" noChangeArrowheads="1"/>
        </xdr:cNvSpPr>
      </xdr:nvSpPr>
      <xdr:spPr>
        <a:xfrm>
          <a:off x="1428115" y="184380505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287</xdr:row>
      <xdr:rowOff>0</xdr:rowOff>
    </xdr:from>
    <xdr:to>
      <xdr:col>2</xdr:col>
      <xdr:colOff>274320</xdr:colOff>
      <xdr:row>288</xdr:row>
      <xdr:rowOff>80010</xdr:rowOff>
    </xdr:to>
    <xdr:sp>
      <xdr:nvSpPr>
        <xdr:cNvPr id="3021" name="AutoShape 31" descr="报表底图"/>
        <xdr:cNvSpPr>
          <a:spLocks noChangeAspect="1" noChangeArrowheads="1"/>
        </xdr:cNvSpPr>
      </xdr:nvSpPr>
      <xdr:spPr>
        <a:xfrm>
          <a:off x="1428115" y="184380505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287</xdr:row>
      <xdr:rowOff>0</xdr:rowOff>
    </xdr:from>
    <xdr:to>
      <xdr:col>2</xdr:col>
      <xdr:colOff>274320</xdr:colOff>
      <xdr:row>288</xdr:row>
      <xdr:rowOff>80010</xdr:rowOff>
    </xdr:to>
    <xdr:sp>
      <xdr:nvSpPr>
        <xdr:cNvPr id="3022" name="AutoShape 32" descr="报表底图"/>
        <xdr:cNvSpPr>
          <a:spLocks noChangeAspect="1" noChangeArrowheads="1"/>
        </xdr:cNvSpPr>
      </xdr:nvSpPr>
      <xdr:spPr>
        <a:xfrm>
          <a:off x="1428115" y="184380505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287</xdr:row>
      <xdr:rowOff>0</xdr:rowOff>
    </xdr:from>
    <xdr:to>
      <xdr:col>2</xdr:col>
      <xdr:colOff>274320</xdr:colOff>
      <xdr:row>288</xdr:row>
      <xdr:rowOff>80010</xdr:rowOff>
    </xdr:to>
    <xdr:sp>
      <xdr:nvSpPr>
        <xdr:cNvPr id="3023" name="AutoShape 33" descr="报表底图"/>
        <xdr:cNvSpPr>
          <a:spLocks noChangeAspect="1" noChangeArrowheads="1"/>
        </xdr:cNvSpPr>
      </xdr:nvSpPr>
      <xdr:spPr>
        <a:xfrm>
          <a:off x="1428115" y="184380505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287</xdr:row>
      <xdr:rowOff>0</xdr:rowOff>
    </xdr:from>
    <xdr:to>
      <xdr:col>2</xdr:col>
      <xdr:colOff>274320</xdr:colOff>
      <xdr:row>288</xdr:row>
      <xdr:rowOff>80010</xdr:rowOff>
    </xdr:to>
    <xdr:sp>
      <xdr:nvSpPr>
        <xdr:cNvPr id="3024" name="AutoShape 34" descr="报表底图"/>
        <xdr:cNvSpPr>
          <a:spLocks noChangeAspect="1" noChangeArrowheads="1"/>
        </xdr:cNvSpPr>
      </xdr:nvSpPr>
      <xdr:spPr>
        <a:xfrm>
          <a:off x="1428115" y="184380505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287</xdr:row>
      <xdr:rowOff>0</xdr:rowOff>
    </xdr:from>
    <xdr:to>
      <xdr:col>2</xdr:col>
      <xdr:colOff>274320</xdr:colOff>
      <xdr:row>288</xdr:row>
      <xdr:rowOff>49530</xdr:rowOff>
    </xdr:to>
    <xdr:sp>
      <xdr:nvSpPr>
        <xdr:cNvPr id="3025" name="AutoShape 35" descr="报表底图"/>
        <xdr:cNvSpPr>
          <a:spLocks noChangeAspect="1" noChangeArrowheads="1"/>
        </xdr:cNvSpPr>
      </xdr:nvSpPr>
      <xdr:spPr>
        <a:xfrm>
          <a:off x="1428115" y="184380505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287</xdr:row>
      <xdr:rowOff>0</xdr:rowOff>
    </xdr:from>
    <xdr:to>
      <xdr:col>2</xdr:col>
      <xdr:colOff>274320</xdr:colOff>
      <xdr:row>288</xdr:row>
      <xdr:rowOff>49530</xdr:rowOff>
    </xdr:to>
    <xdr:sp>
      <xdr:nvSpPr>
        <xdr:cNvPr id="3026" name="AutoShape 36" descr="报表底图"/>
        <xdr:cNvSpPr>
          <a:spLocks noChangeAspect="1" noChangeArrowheads="1"/>
        </xdr:cNvSpPr>
      </xdr:nvSpPr>
      <xdr:spPr>
        <a:xfrm>
          <a:off x="1428115" y="184380505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287</xdr:row>
      <xdr:rowOff>0</xdr:rowOff>
    </xdr:from>
    <xdr:to>
      <xdr:col>2</xdr:col>
      <xdr:colOff>274320</xdr:colOff>
      <xdr:row>288</xdr:row>
      <xdr:rowOff>49530</xdr:rowOff>
    </xdr:to>
    <xdr:sp>
      <xdr:nvSpPr>
        <xdr:cNvPr id="3027" name="AutoShape 37" descr="报表底图"/>
        <xdr:cNvSpPr>
          <a:spLocks noChangeAspect="1" noChangeArrowheads="1"/>
        </xdr:cNvSpPr>
      </xdr:nvSpPr>
      <xdr:spPr>
        <a:xfrm>
          <a:off x="1428115" y="184380505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287</xdr:row>
      <xdr:rowOff>0</xdr:rowOff>
    </xdr:from>
    <xdr:to>
      <xdr:col>2</xdr:col>
      <xdr:colOff>274320</xdr:colOff>
      <xdr:row>288</xdr:row>
      <xdr:rowOff>49530</xdr:rowOff>
    </xdr:to>
    <xdr:sp>
      <xdr:nvSpPr>
        <xdr:cNvPr id="3028" name="AutoShape 38" descr="报表底图"/>
        <xdr:cNvSpPr>
          <a:spLocks noChangeAspect="1" noChangeArrowheads="1"/>
        </xdr:cNvSpPr>
      </xdr:nvSpPr>
      <xdr:spPr>
        <a:xfrm>
          <a:off x="1428115" y="184380505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287</xdr:row>
      <xdr:rowOff>0</xdr:rowOff>
    </xdr:from>
    <xdr:to>
      <xdr:col>2</xdr:col>
      <xdr:colOff>274320</xdr:colOff>
      <xdr:row>288</xdr:row>
      <xdr:rowOff>49530</xdr:rowOff>
    </xdr:to>
    <xdr:sp>
      <xdr:nvSpPr>
        <xdr:cNvPr id="3029" name="AutoShape 39" descr="报表底图"/>
        <xdr:cNvSpPr>
          <a:spLocks noChangeAspect="1" noChangeArrowheads="1"/>
        </xdr:cNvSpPr>
      </xdr:nvSpPr>
      <xdr:spPr>
        <a:xfrm>
          <a:off x="1428115" y="184380505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287</xdr:row>
      <xdr:rowOff>0</xdr:rowOff>
    </xdr:from>
    <xdr:to>
      <xdr:col>2</xdr:col>
      <xdr:colOff>274320</xdr:colOff>
      <xdr:row>288</xdr:row>
      <xdr:rowOff>49530</xdr:rowOff>
    </xdr:to>
    <xdr:sp>
      <xdr:nvSpPr>
        <xdr:cNvPr id="3030" name="AutoShape 40" descr="报表底图"/>
        <xdr:cNvSpPr>
          <a:spLocks noChangeAspect="1" noChangeArrowheads="1"/>
        </xdr:cNvSpPr>
      </xdr:nvSpPr>
      <xdr:spPr>
        <a:xfrm>
          <a:off x="1428115" y="184380505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287</xdr:row>
      <xdr:rowOff>0</xdr:rowOff>
    </xdr:from>
    <xdr:to>
      <xdr:col>2</xdr:col>
      <xdr:colOff>274320</xdr:colOff>
      <xdr:row>288</xdr:row>
      <xdr:rowOff>80010</xdr:rowOff>
    </xdr:to>
    <xdr:sp>
      <xdr:nvSpPr>
        <xdr:cNvPr id="3031" name="AutoShape 41" descr="报表底图"/>
        <xdr:cNvSpPr>
          <a:spLocks noChangeAspect="1" noChangeArrowheads="1"/>
        </xdr:cNvSpPr>
      </xdr:nvSpPr>
      <xdr:spPr>
        <a:xfrm>
          <a:off x="1428115" y="184380505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287</xdr:row>
      <xdr:rowOff>0</xdr:rowOff>
    </xdr:from>
    <xdr:to>
      <xdr:col>2</xdr:col>
      <xdr:colOff>274320</xdr:colOff>
      <xdr:row>288</xdr:row>
      <xdr:rowOff>80010</xdr:rowOff>
    </xdr:to>
    <xdr:sp>
      <xdr:nvSpPr>
        <xdr:cNvPr id="3032" name="AutoShape 42" descr="报表底图"/>
        <xdr:cNvSpPr>
          <a:spLocks noChangeAspect="1" noChangeArrowheads="1"/>
        </xdr:cNvSpPr>
      </xdr:nvSpPr>
      <xdr:spPr>
        <a:xfrm>
          <a:off x="1428115" y="184380505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287</xdr:row>
      <xdr:rowOff>0</xdr:rowOff>
    </xdr:from>
    <xdr:to>
      <xdr:col>2</xdr:col>
      <xdr:colOff>274320</xdr:colOff>
      <xdr:row>288</xdr:row>
      <xdr:rowOff>80010</xdr:rowOff>
    </xdr:to>
    <xdr:sp>
      <xdr:nvSpPr>
        <xdr:cNvPr id="3033" name="AutoShape 43" descr="报表底图"/>
        <xdr:cNvSpPr>
          <a:spLocks noChangeAspect="1" noChangeArrowheads="1"/>
        </xdr:cNvSpPr>
      </xdr:nvSpPr>
      <xdr:spPr>
        <a:xfrm>
          <a:off x="1428115" y="184380505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287</xdr:row>
      <xdr:rowOff>0</xdr:rowOff>
    </xdr:from>
    <xdr:to>
      <xdr:col>2</xdr:col>
      <xdr:colOff>274320</xdr:colOff>
      <xdr:row>288</xdr:row>
      <xdr:rowOff>80010</xdr:rowOff>
    </xdr:to>
    <xdr:sp>
      <xdr:nvSpPr>
        <xdr:cNvPr id="3034" name="AutoShape 44" descr="报表底图"/>
        <xdr:cNvSpPr>
          <a:spLocks noChangeAspect="1" noChangeArrowheads="1"/>
        </xdr:cNvSpPr>
      </xdr:nvSpPr>
      <xdr:spPr>
        <a:xfrm>
          <a:off x="1428115" y="184380505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287</xdr:row>
      <xdr:rowOff>0</xdr:rowOff>
    </xdr:from>
    <xdr:to>
      <xdr:col>2</xdr:col>
      <xdr:colOff>274320</xdr:colOff>
      <xdr:row>288</xdr:row>
      <xdr:rowOff>80010</xdr:rowOff>
    </xdr:to>
    <xdr:sp>
      <xdr:nvSpPr>
        <xdr:cNvPr id="3035" name="AutoShape 45" descr="报表底图"/>
        <xdr:cNvSpPr>
          <a:spLocks noChangeAspect="1" noChangeArrowheads="1"/>
        </xdr:cNvSpPr>
      </xdr:nvSpPr>
      <xdr:spPr>
        <a:xfrm>
          <a:off x="1428115" y="184380505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287</xdr:row>
      <xdr:rowOff>0</xdr:rowOff>
    </xdr:from>
    <xdr:to>
      <xdr:col>2</xdr:col>
      <xdr:colOff>274320</xdr:colOff>
      <xdr:row>288</xdr:row>
      <xdr:rowOff>80010</xdr:rowOff>
    </xdr:to>
    <xdr:sp>
      <xdr:nvSpPr>
        <xdr:cNvPr id="3036" name="AutoShape 46" descr="报表底图"/>
        <xdr:cNvSpPr>
          <a:spLocks noChangeAspect="1" noChangeArrowheads="1"/>
        </xdr:cNvSpPr>
      </xdr:nvSpPr>
      <xdr:spPr>
        <a:xfrm>
          <a:off x="1428115" y="184380505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287</xdr:row>
      <xdr:rowOff>0</xdr:rowOff>
    </xdr:from>
    <xdr:to>
      <xdr:col>2</xdr:col>
      <xdr:colOff>274320</xdr:colOff>
      <xdr:row>288</xdr:row>
      <xdr:rowOff>80010</xdr:rowOff>
    </xdr:to>
    <xdr:sp>
      <xdr:nvSpPr>
        <xdr:cNvPr id="3037" name="AutoShape 47" descr="报表底图"/>
        <xdr:cNvSpPr>
          <a:spLocks noChangeAspect="1" noChangeArrowheads="1"/>
        </xdr:cNvSpPr>
      </xdr:nvSpPr>
      <xdr:spPr>
        <a:xfrm>
          <a:off x="1428115" y="184380505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287</xdr:row>
      <xdr:rowOff>0</xdr:rowOff>
    </xdr:from>
    <xdr:to>
      <xdr:col>2</xdr:col>
      <xdr:colOff>274320</xdr:colOff>
      <xdr:row>288</xdr:row>
      <xdr:rowOff>49530</xdr:rowOff>
    </xdr:to>
    <xdr:sp>
      <xdr:nvSpPr>
        <xdr:cNvPr id="3038" name="AutoShape 48" descr="报表底图"/>
        <xdr:cNvSpPr>
          <a:spLocks noChangeAspect="1" noChangeArrowheads="1"/>
        </xdr:cNvSpPr>
      </xdr:nvSpPr>
      <xdr:spPr>
        <a:xfrm>
          <a:off x="1428115" y="184380505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287</xdr:row>
      <xdr:rowOff>0</xdr:rowOff>
    </xdr:from>
    <xdr:to>
      <xdr:col>2</xdr:col>
      <xdr:colOff>274320</xdr:colOff>
      <xdr:row>288</xdr:row>
      <xdr:rowOff>49530</xdr:rowOff>
    </xdr:to>
    <xdr:sp>
      <xdr:nvSpPr>
        <xdr:cNvPr id="3039" name="AutoShape 49" descr="报表底图"/>
        <xdr:cNvSpPr>
          <a:spLocks noChangeAspect="1" noChangeArrowheads="1"/>
        </xdr:cNvSpPr>
      </xdr:nvSpPr>
      <xdr:spPr>
        <a:xfrm>
          <a:off x="1428115" y="184380505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287</xdr:row>
      <xdr:rowOff>0</xdr:rowOff>
    </xdr:from>
    <xdr:to>
      <xdr:col>2</xdr:col>
      <xdr:colOff>274320</xdr:colOff>
      <xdr:row>288</xdr:row>
      <xdr:rowOff>49530</xdr:rowOff>
    </xdr:to>
    <xdr:sp>
      <xdr:nvSpPr>
        <xdr:cNvPr id="3040" name="AutoShape 50" descr="报表底图"/>
        <xdr:cNvSpPr>
          <a:spLocks noChangeAspect="1" noChangeArrowheads="1"/>
        </xdr:cNvSpPr>
      </xdr:nvSpPr>
      <xdr:spPr>
        <a:xfrm>
          <a:off x="1428115" y="184380505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287</xdr:row>
      <xdr:rowOff>0</xdr:rowOff>
    </xdr:from>
    <xdr:to>
      <xdr:col>2</xdr:col>
      <xdr:colOff>274320</xdr:colOff>
      <xdr:row>288</xdr:row>
      <xdr:rowOff>49530</xdr:rowOff>
    </xdr:to>
    <xdr:sp>
      <xdr:nvSpPr>
        <xdr:cNvPr id="3041" name="AutoShape 51" descr="报表底图"/>
        <xdr:cNvSpPr>
          <a:spLocks noChangeAspect="1" noChangeArrowheads="1"/>
        </xdr:cNvSpPr>
      </xdr:nvSpPr>
      <xdr:spPr>
        <a:xfrm>
          <a:off x="1428115" y="184380505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287</xdr:row>
      <xdr:rowOff>0</xdr:rowOff>
    </xdr:from>
    <xdr:to>
      <xdr:col>2</xdr:col>
      <xdr:colOff>274320</xdr:colOff>
      <xdr:row>288</xdr:row>
      <xdr:rowOff>49530</xdr:rowOff>
    </xdr:to>
    <xdr:sp>
      <xdr:nvSpPr>
        <xdr:cNvPr id="3042" name="AutoShape 52" descr="报表底图"/>
        <xdr:cNvSpPr>
          <a:spLocks noChangeAspect="1" noChangeArrowheads="1"/>
        </xdr:cNvSpPr>
      </xdr:nvSpPr>
      <xdr:spPr>
        <a:xfrm>
          <a:off x="1428115" y="184380505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287</xdr:row>
      <xdr:rowOff>0</xdr:rowOff>
    </xdr:from>
    <xdr:to>
      <xdr:col>2</xdr:col>
      <xdr:colOff>274320</xdr:colOff>
      <xdr:row>288</xdr:row>
      <xdr:rowOff>49530</xdr:rowOff>
    </xdr:to>
    <xdr:sp>
      <xdr:nvSpPr>
        <xdr:cNvPr id="3043" name="Image1" descr="报表底图"/>
        <xdr:cNvSpPr>
          <a:spLocks noChangeAspect="1" noChangeArrowheads="1"/>
        </xdr:cNvSpPr>
      </xdr:nvSpPr>
      <xdr:spPr>
        <a:xfrm>
          <a:off x="1428115" y="184380505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287</xdr:row>
      <xdr:rowOff>0</xdr:rowOff>
    </xdr:from>
    <xdr:to>
      <xdr:col>2</xdr:col>
      <xdr:colOff>274320</xdr:colOff>
      <xdr:row>288</xdr:row>
      <xdr:rowOff>80010</xdr:rowOff>
    </xdr:to>
    <xdr:sp>
      <xdr:nvSpPr>
        <xdr:cNvPr id="3044" name="Image1" descr="报表底图"/>
        <xdr:cNvSpPr>
          <a:spLocks noChangeAspect="1" noChangeArrowheads="1"/>
        </xdr:cNvSpPr>
      </xdr:nvSpPr>
      <xdr:spPr>
        <a:xfrm>
          <a:off x="1428115" y="184380505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287</xdr:row>
      <xdr:rowOff>0</xdr:rowOff>
    </xdr:from>
    <xdr:to>
      <xdr:col>2</xdr:col>
      <xdr:colOff>274320</xdr:colOff>
      <xdr:row>288</xdr:row>
      <xdr:rowOff>80010</xdr:rowOff>
    </xdr:to>
    <xdr:sp>
      <xdr:nvSpPr>
        <xdr:cNvPr id="3045" name="Image1" descr="报表底图"/>
        <xdr:cNvSpPr>
          <a:spLocks noChangeAspect="1" noChangeArrowheads="1"/>
        </xdr:cNvSpPr>
      </xdr:nvSpPr>
      <xdr:spPr>
        <a:xfrm>
          <a:off x="1428115" y="184380505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287</xdr:row>
      <xdr:rowOff>0</xdr:rowOff>
    </xdr:from>
    <xdr:to>
      <xdr:col>2</xdr:col>
      <xdr:colOff>274320</xdr:colOff>
      <xdr:row>288</xdr:row>
      <xdr:rowOff>80010</xdr:rowOff>
    </xdr:to>
    <xdr:sp>
      <xdr:nvSpPr>
        <xdr:cNvPr id="3046" name="Image1" descr="报表底图"/>
        <xdr:cNvSpPr>
          <a:spLocks noChangeAspect="1" noChangeArrowheads="1"/>
        </xdr:cNvSpPr>
      </xdr:nvSpPr>
      <xdr:spPr>
        <a:xfrm>
          <a:off x="1428115" y="184380505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287</xdr:row>
      <xdr:rowOff>0</xdr:rowOff>
    </xdr:from>
    <xdr:to>
      <xdr:col>2</xdr:col>
      <xdr:colOff>274320</xdr:colOff>
      <xdr:row>288</xdr:row>
      <xdr:rowOff>80010</xdr:rowOff>
    </xdr:to>
    <xdr:sp>
      <xdr:nvSpPr>
        <xdr:cNvPr id="3047" name="Image1" descr="报表底图"/>
        <xdr:cNvSpPr>
          <a:spLocks noChangeAspect="1" noChangeArrowheads="1"/>
        </xdr:cNvSpPr>
      </xdr:nvSpPr>
      <xdr:spPr>
        <a:xfrm>
          <a:off x="1428115" y="184380505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287</xdr:row>
      <xdr:rowOff>0</xdr:rowOff>
    </xdr:from>
    <xdr:to>
      <xdr:col>2</xdr:col>
      <xdr:colOff>274320</xdr:colOff>
      <xdr:row>288</xdr:row>
      <xdr:rowOff>80010</xdr:rowOff>
    </xdr:to>
    <xdr:sp>
      <xdr:nvSpPr>
        <xdr:cNvPr id="3048" name="Image1" descr="报表底图"/>
        <xdr:cNvSpPr>
          <a:spLocks noChangeAspect="1" noChangeArrowheads="1"/>
        </xdr:cNvSpPr>
      </xdr:nvSpPr>
      <xdr:spPr>
        <a:xfrm>
          <a:off x="1428115" y="184380505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287</xdr:row>
      <xdr:rowOff>0</xdr:rowOff>
    </xdr:from>
    <xdr:to>
      <xdr:col>2</xdr:col>
      <xdr:colOff>274320</xdr:colOff>
      <xdr:row>288</xdr:row>
      <xdr:rowOff>80010</xdr:rowOff>
    </xdr:to>
    <xdr:sp>
      <xdr:nvSpPr>
        <xdr:cNvPr id="3049" name="Image1" descr="报表底图"/>
        <xdr:cNvSpPr>
          <a:spLocks noChangeAspect="1" noChangeArrowheads="1"/>
        </xdr:cNvSpPr>
      </xdr:nvSpPr>
      <xdr:spPr>
        <a:xfrm>
          <a:off x="1428115" y="184380505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287</xdr:row>
      <xdr:rowOff>0</xdr:rowOff>
    </xdr:from>
    <xdr:to>
      <xdr:col>2</xdr:col>
      <xdr:colOff>274320</xdr:colOff>
      <xdr:row>288</xdr:row>
      <xdr:rowOff>80010</xdr:rowOff>
    </xdr:to>
    <xdr:sp>
      <xdr:nvSpPr>
        <xdr:cNvPr id="3050" name="Image1" descr="报表底图"/>
        <xdr:cNvSpPr>
          <a:spLocks noChangeAspect="1" noChangeArrowheads="1"/>
        </xdr:cNvSpPr>
      </xdr:nvSpPr>
      <xdr:spPr>
        <a:xfrm>
          <a:off x="1428115" y="184380505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287</xdr:row>
      <xdr:rowOff>0</xdr:rowOff>
    </xdr:from>
    <xdr:to>
      <xdr:col>2</xdr:col>
      <xdr:colOff>274320</xdr:colOff>
      <xdr:row>288</xdr:row>
      <xdr:rowOff>49530</xdr:rowOff>
    </xdr:to>
    <xdr:sp>
      <xdr:nvSpPr>
        <xdr:cNvPr id="3051" name="Image1" descr="报表底图"/>
        <xdr:cNvSpPr>
          <a:spLocks noChangeAspect="1" noChangeArrowheads="1"/>
        </xdr:cNvSpPr>
      </xdr:nvSpPr>
      <xdr:spPr>
        <a:xfrm>
          <a:off x="1428115" y="184380505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287</xdr:row>
      <xdr:rowOff>0</xdr:rowOff>
    </xdr:from>
    <xdr:to>
      <xdr:col>2</xdr:col>
      <xdr:colOff>274320</xdr:colOff>
      <xdr:row>288</xdr:row>
      <xdr:rowOff>49530</xdr:rowOff>
    </xdr:to>
    <xdr:sp>
      <xdr:nvSpPr>
        <xdr:cNvPr id="3052" name="Image1" descr="报表底图"/>
        <xdr:cNvSpPr>
          <a:spLocks noChangeAspect="1" noChangeArrowheads="1"/>
        </xdr:cNvSpPr>
      </xdr:nvSpPr>
      <xdr:spPr>
        <a:xfrm>
          <a:off x="1428115" y="184380505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287</xdr:row>
      <xdr:rowOff>0</xdr:rowOff>
    </xdr:from>
    <xdr:to>
      <xdr:col>2</xdr:col>
      <xdr:colOff>274320</xdr:colOff>
      <xdr:row>288</xdr:row>
      <xdr:rowOff>49530</xdr:rowOff>
    </xdr:to>
    <xdr:sp>
      <xdr:nvSpPr>
        <xdr:cNvPr id="3053" name="Image1" descr="报表底图"/>
        <xdr:cNvSpPr>
          <a:spLocks noChangeAspect="1" noChangeArrowheads="1"/>
        </xdr:cNvSpPr>
      </xdr:nvSpPr>
      <xdr:spPr>
        <a:xfrm>
          <a:off x="1428115" y="184380505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287</xdr:row>
      <xdr:rowOff>0</xdr:rowOff>
    </xdr:from>
    <xdr:to>
      <xdr:col>2</xdr:col>
      <xdr:colOff>274320</xdr:colOff>
      <xdr:row>288</xdr:row>
      <xdr:rowOff>49530</xdr:rowOff>
    </xdr:to>
    <xdr:sp>
      <xdr:nvSpPr>
        <xdr:cNvPr id="3054" name="Image1" descr="报表底图"/>
        <xdr:cNvSpPr>
          <a:spLocks noChangeAspect="1" noChangeArrowheads="1"/>
        </xdr:cNvSpPr>
      </xdr:nvSpPr>
      <xdr:spPr>
        <a:xfrm>
          <a:off x="1428115" y="184380505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287</xdr:row>
      <xdr:rowOff>0</xdr:rowOff>
    </xdr:from>
    <xdr:to>
      <xdr:col>2</xdr:col>
      <xdr:colOff>274320</xdr:colOff>
      <xdr:row>288</xdr:row>
      <xdr:rowOff>49530</xdr:rowOff>
    </xdr:to>
    <xdr:sp>
      <xdr:nvSpPr>
        <xdr:cNvPr id="3055" name="Image1" descr="报表底图"/>
        <xdr:cNvSpPr>
          <a:spLocks noChangeAspect="1" noChangeArrowheads="1"/>
        </xdr:cNvSpPr>
      </xdr:nvSpPr>
      <xdr:spPr>
        <a:xfrm>
          <a:off x="1428115" y="184380505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287</xdr:row>
      <xdr:rowOff>0</xdr:rowOff>
    </xdr:from>
    <xdr:to>
      <xdr:col>2</xdr:col>
      <xdr:colOff>274320</xdr:colOff>
      <xdr:row>288</xdr:row>
      <xdr:rowOff>49530</xdr:rowOff>
    </xdr:to>
    <xdr:sp>
      <xdr:nvSpPr>
        <xdr:cNvPr id="3056" name="Image1" descr="报表底图"/>
        <xdr:cNvSpPr>
          <a:spLocks noChangeAspect="1" noChangeArrowheads="1"/>
        </xdr:cNvSpPr>
      </xdr:nvSpPr>
      <xdr:spPr>
        <a:xfrm>
          <a:off x="1428115" y="184380505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287</xdr:row>
      <xdr:rowOff>0</xdr:rowOff>
    </xdr:from>
    <xdr:to>
      <xdr:col>2</xdr:col>
      <xdr:colOff>274320</xdr:colOff>
      <xdr:row>288</xdr:row>
      <xdr:rowOff>80010</xdr:rowOff>
    </xdr:to>
    <xdr:sp>
      <xdr:nvSpPr>
        <xdr:cNvPr id="3057" name="Image1" descr="报表底图"/>
        <xdr:cNvSpPr>
          <a:spLocks noChangeAspect="1" noChangeArrowheads="1"/>
        </xdr:cNvSpPr>
      </xdr:nvSpPr>
      <xdr:spPr>
        <a:xfrm>
          <a:off x="1428115" y="184380505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287</xdr:row>
      <xdr:rowOff>0</xdr:rowOff>
    </xdr:from>
    <xdr:to>
      <xdr:col>2</xdr:col>
      <xdr:colOff>274320</xdr:colOff>
      <xdr:row>288</xdr:row>
      <xdr:rowOff>80010</xdr:rowOff>
    </xdr:to>
    <xdr:sp>
      <xdr:nvSpPr>
        <xdr:cNvPr id="3058" name="Image1" descr="报表底图"/>
        <xdr:cNvSpPr>
          <a:spLocks noChangeAspect="1" noChangeArrowheads="1"/>
        </xdr:cNvSpPr>
      </xdr:nvSpPr>
      <xdr:spPr>
        <a:xfrm>
          <a:off x="1428115" y="184380505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287</xdr:row>
      <xdr:rowOff>0</xdr:rowOff>
    </xdr:from>
    <xdr:to>
      <xdr:col>2</xdr:col>
      <xdr:colOff>274320</xdr:colOff>
      <xdr:row>288</xdr:row>
      <xdr:rowOff>80010</xdr:rowOff>
    </xdr:to>
    <xdr:sp>
      <xdr:nvSpPr>
        <xdr:cNvPr id="3059" name="Image1" descr="报表底图"/>
        <xdr:cNvSpPr>
          <a:spLocks noChangeAspect="1" noChangeArrowheads="1"/>
        </xdr:cNvSpPr>
      </xdr:nvSpPr>
      <xdr:spPr>
        <a:xfrm>
          <a:off x="1428115" y="184380505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287</xdr:row>
      <xdr:rowOff>0</xdr:rowOff>
    </xdr:from>
    <xdr:to>
      <xdr:col>2</xdr:col>
      <xdr:colOff>274320</xdr:colOff>
      <xdr:row>288</xdr:row>
      <xdr:rowOff>80010</xdr:rowOff>
    </xdr:to>
    <xdr:sp>
      <xdr:nvSpPr>
        <xdr:cNvPr id="3060" name="Image1" descr="报表底图"/>
        <xdr:cNvSpPr>
          <a:spLocks noChangeAspect="1" noChangeArrowheads="1"/>
        </xdr:cNvSpPr>
      </xdr:nvSpPr>
      <xdr:spPr>
        <a:xfrm>
          <a:off x="1428115" y="184380505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287</xdr:row>
      <xdr:rowOff>0</xdr:rowOff>
    </xdr:from>
    <xdr:to>
      <xdr:col>2</xdr:col>
      <xdr:colOff>274320</xdr:colOff>
      <xdr:row>288</xdr:row>
      <xdr:rowOff>80010</xdr:rowOff>
    </xdr:to>
    <xdr:sp>
      <xdr:nvSpPr>
        <xdr:cNvPr id="3061" name="Image1" descr="报表底图"/>
        <xdr:cNvSpPr>
          <a:spLocks noChangeAspect="1" noChangeArrowheads="1"/>
        </xdr:cNvSpPr>
      </xdr:nvSpPr>
      <xdr:spPr>
        <a:xfrm>
          <a:off x="1428115" y="184380505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287</xdr:row>
      <xdr:rowOff>0</xdr:rowOff>
    </xdr:from>
    <xdr:to>
      <xdr:col>2</xdr:col>
      <xdr:colOff>274320</xdr:colOff>
      <xdr:row>288</xdr:row>
      <xdr:rowOff>80010</xdr:rowOff>
    </xdr:to>
    <xdr:sp>
      <xdr:nvSpPr>
        <xdr:cNvPr id="3062" name="Image1" descr="报表底图"/>
        <xdr:cNvSpPr>
          <a:spLocks noChangeAspect="1" noChangeArrowheads="1"/>
        </xdr:cNvSpPr>
      </xdr:nvSpPr>
      <xdr:spPr>
        <a:xfrm>
          <a:off x="1428115" y="184380505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287</xdr:row>
      <xdr:rowOff>0</xdr:rowOff>
    </xdr:from>
    <xdr:to>
      <xdr:col>2</xdr:col>
      <xdr:colOff>274320</xdr:colOff>
      <xdr:row>288</xdr:row>
      <xdr:rowOff>80010</xdr:rowOff>
    </xdr:to>
    <xdr:sp>
      <xdr:nvSpPr>
        <xdr:cNvPr id="3063" name="Image1" descr="报表底图"/>
        <xdr:cNvSpPr>
          <a:spLocks noChangeAspect="1" noChangeArrowheads="1"/>
        </xdr:cNvSpPr>
      </xdr:nvSpPr>
      <xdr:spPr>
        <a:xfrm>
          <a:off x="1428115" y="184380505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287</xdr:row>
      <xdr:rowOff>0</xdr:rowOff>
    </xdr:from>
    <xdr:to>
      <xdr:col>2</xdr:col>
      <xdr:colOff>274320</xdr:colOff>
      <xdr:row>288</xdr:row>
      <xdr:rowOff>49530</xdr:rowOff>
    </xdr:to>
    <xdr:sp>
      <xdr:nvSpPr>
        <xdr:cNvPr id="3064" name="Image1" descr="报表底图"/>
        <xdr:cNvSpPr>
          <a:spLocks noChangeAspect="1" noChangeArrowheads="1"/>
        </xdr:cNvSpPr>
      </xdr:nvSpPr>
      <xdr:spPr>
        <a:xfrm>
          <a:off x="1428115" y="184380505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287</xdr:row>
      <xdr:rowOff>0</xdr:rowOff>
    </xdr:from>
    <xdr:to>
      <xdr:col>2</xdr:col>
      <xdr:colOff>274320</xdr:colOff>
      <xdr:row>288</xdr:row>
      <xdr:rowOff>49530</xdr:rowOff>
    </xdr:to>
    <xdr:sp>
      <xdr:nvSpPr>
        <xdr:cNvPr id="3065" name="Image1" descr="报表底图"/>
        <xdr:cNvSpPr>
          <a:spLocks noChangeAspect="1" noChangeArrowheads="1"/>
        </xdr:cNvSpPr>
      </xdr:nvSpPr>
      <xdr:spPr>
        <a:xfrm>
          <a:off x="1428115" y="184380505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287</xdr:row>
      <xdr:rowOff>0</xdr:rowOff>
    </xdr:from>
    <xdr:to>
      <xdr:col>2</xdr:col>
      <xdr:colOff>274320</xdr:colOff>
      <xdr:row>288</xdr:row>
      <xdr:rowOff>49530</xdr:rowOff>
    </xdr:to>
    <xdr:sp>
      <xdr:nvSpPr>
        <xdr:cNvPr id="3066" name="Image1" descr="报表底图"/>
        <xdr:cNvSpPr>
          <a:spLocks noChangeAspect="1" noChangeArrowheads="1"/>
        </xdr:cNvSpPr>
      </xdr:nvSpPr>
      <xdr:spPr>
        <a:xfrm>
          <a:off x="1428115" y="184380505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287</xdr:row>
      <xdr:rowOff>0</xdr:rowOff>
    </xdr:from>
    <xdr:to>
      <xdr:col>2</xdr:col>
      <xdr:colOff>274320</xdr:colOff>
      <xdr:row>288</xdr:row>
      <xdr:rowOff>49530</xdr:rowOff>
    </xdr:to>
    <xdr:sp>
      <xdr:nvSpPr>
        <xdr:cNvPr id="3067" name="Image1" descr="报表底图"/>
        <xdr:cNvSpPr>
          <a:spLocks noChangeAspect="1" noChangeArrowheads="1"/>
        </xdr:cNvSpPr>
      </xdr:nvSpPr>
      <xdr:spPr>
        <a:xfrm>
          <a:off x="1428115" y="184380505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2</xdr:col>
      <xdr:colOff>0</xdr:colOff>
      <xdr:row>299</xdr:row>
      <xdr:rowOff>0</xdr:rowOff>
    </xdr:from>
    <xdr:to>
      <xdr:col>2</xdr:col>
      <xdr:colOff>273077</xdr:colOff>
      <xdr:row>299</xdr:row>
      <xdr:rowOff>244326</xdr:rowOff>
    </xdr:to>
    <xdr:sp>
      <xdr:nvSpPr>
        <xdr:cNvPr id="3068" name="rect"/>
        <xdr:cNvSpPr/>
      </xdr:nvSpPr>
      <xdr:spPr>
        <a:xfrm>
          <a:off x="1428115" y="189758955"/>
          <a:ext cx="273050" cy="2438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299</xdr:row>
      <xdr:rowOff>0</xdr:rowOff>
    </xdr:from>
    <xdr:to>
      <xdr:col>2</xdr:col>
      <xdr:colOff>273077</xdr:colOff>
      <xdr:row>299</xdr:row>
      <xdr:rowOff>264169</xdr:rowOff>
    </xdr:to>
    <xdr:sp>
      <xdr:nvSpPr>
        <xdr:cNvPr id="3069" name="rect"/>
        <xdr:cNvSpPr/>
      </xdr:nvSpPr>
      <xdr:spPr>
        <a:xfrm>
          <a:off x="1428115" y="189758955"/>
          <a:ext cx="273050" cy="26416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299</xdr:row>
      <xdr:rowOff>0</xdr:rowOff>
    </xdr:from>
    <xdr:to>
      <xdr:col>2</xdr:col>
      <xdr:colOff>273077</xdr:colOff>
      <xdr:row>299</xdr:row>
      <xdr:rowOff>264169</xdr:rowOff>
    </xdr:to>
    <xdr:sp>
      <xdr:nvSpPr>
        <xdr:cNvPr id="3070" name="rect"/>
        <xdr:cNvSpPr/>
      </xdr:nvSpPr>
      <xdr:spPr>
        <a:xfrm>
          <a:off x="1428115" y="189758955"/>
          <a:ext cx="273050" cy="26416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299</xdr:row>
      <xdr:rowOff>0</xdr:rowOff>
    </xdr:from>
    <xdr:to>
      <xdr:col>2</xdr:col>
      <xdr:colOff>273077</xdr:colOff>
      <xdr:row>299</xdr:row>
      <xdr:rowOff>264169</xdr:rowOff>
    </xdr:to>
    <xdr:sp>
      <xdr:nvSpPr>
        <xdr:cNvPr id="3071" name="rect"/>
        <xdr:cNvSpPr/>
      </xdr:nvSpPr>
      <xdr:spPr>
        <a:xfrm>
          <a:off x="1428115" y="189758955"/>
          <a:ext cx="273050" cy="26416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299</xdr:row>
      <xdr:rowOff>0</xdr:rowOff>
    </xdr:from>
    <xdr:to>
      <xdr:col>2</xdr:col>
      <xdr:colOff>273077</xdr:colOff>
      <xdr:row>299</xdr:row>
      <xdr:rowOff>264169</xdr:rowOff>
    </xdr:to>
    <xdr:sp>
      <xdr:nvSpPr>
        <xdr:cNvPr id="3072" name="rect"/>
        <xdr:cNvSpPr/>
      </xdr:nvSpPr>
      <xdr:spPr>
        <a:xfrm>
          <a:off x="1428115" y="189758955"/>
          <a:ext cx="273050" cy="26416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299</xdr:row>
      <xdr:rowOff>0</xdr:rowOff>
    </xdr:from>
    <xdr:to>
      <xdr:col>2</xdr:col>
      <xdr:colOff>273077</xdr:colOff>
      <xdr:row>299</xdr:row>
      <xdr:rowOff>264169</xdr:rowOff>
    </xdr:to>
    <xdr:sp>
      <xdr:nvSpPr>
        <xdr:cNvPr id="3073" name="rect"/>
        <xdr:cNvSpPr/>
      </xdr:nvSpPr>
      <xdr:spPr>
        <a:xfrm>
          <a:off x="1428115" y="189758955"/>
          <a:ext cx="273050" cy="26416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299</xdr:row>
      <xdr:rowOff>0</xdr:rowOff>
    </xdr:from>
    <xdr:to>
      <xdr:col>2</xdr:col>
      <xdr:colOff>273077</xdr:colOff>
      <xdr:row>299</xdr:row>
      <xdr:rowOff>264169</xdr:rowOff>
    </xdr:to>
    <xdr:sp>
      <xdr:nvSpPr>
        <xdr:cNvPr id="3074" name="rect"/>
        <xdr:cNvSpPr/>
      </xdr:nvSpPr>
      <xdr:spPr>
        <a:xfrm>
          <a:off x="1428115" y="189758955"/>
          <a:ext cx="273050" cy="26416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299</xdr:row>
      <xdr:rowOff>0</xdr:rowOff>
    </xdr:from>
    <xdr:to>
      <xdr:col>2</xdr:col>
      <xdr:colOff>273077</xdr:colOff>
      <xdr:row>299</xdr:row>
      <xdr:rowOff>264169</xdr:rowOff>
    </xdr:to>
    <xdr:sp>
      <xdr:nvSpPr>
        <xdr:cNvPr id="3075" name="rect"/>
        <xdr:cNvSpPr/>
      </xdr:nvSpPr>
      <xdr:spPr>
        <a:xfrm>
          <a:off x="1428115" y="189758955"/>
          <a:ext cx="273050" cy="26416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299</xdr:row>
      <xdr:rowOff>0</xdr:rowOff>
    </xdr:from>
    <xdr:to>
      <xdr:col>2</xdr:col>
      <xdr:colOff>273077</xdr:colOff>
      <xdr:row>299</xdr:row>
      <xdr:rowOff>244326</xdr:rowOff>
    </xdr:to>
    <xdr:sp>
      <xdr:nvSpPr>
        <xdr:cNvPr id="3076" name="rect"/>
        <xdr:cNvSpPr/>
      </xdr:nvSpPr>
      <xdr:spPr>
        <a:xfrm>
          <a:off x="1428115" y="189758955"/>
          <a:ext cx="273050" cy="2438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299</xdr:row>
      <xdr:rowOff>0</xdr:rowOff>
    </xdr:from>
    <xdr:to>
      <xdr:col>2</xdr:col>
      <xdr:colOff>273077</xdr:colOff>
      <xdr:row>299</xdr:row>
      <xdr:rowOff>244326</xdr:rowOff>
    </xdr:to>
    <xdr:sp>
      <xdr:nvSpPr>
        <xdr:cNvPr id="3077" name="rect"/>
        <xdr:cNvSpPr/>
      </xdr:nvSpPr>
      <xdr:spPr>
        <a:xfrm>
          <a:off x="1428115" y="189758955"/>
          <a:ext cx="273050" cy="2438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299</xdr:row>
      <xdr:rowOff>0</xdr:rowOff>
    </xdr:from>
    <xdr:to>
      <xdr:col>2</xdr:col>
      <xdr:colOff>273077</xdr:colOff>
      <xdr:row>299</xdr:row>
      <xdr:rowOff>244326</xdr:rowOff>
    </xdr:to>
    <xdr:sp>
      <xdr:nvSpPr>
        <xdr:cNvPr id="3078" name="rect"/>
        <xdr:cNvSpPr/>
      </xdr:nvSpPr>
      <xdr:spPr>
        <a:xfrm>
          <a:off x="1428115" y="189758955"/>
          <a:ext cx="273050" cy="2438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299</xdr:row>
      <xdr:rowOff>0</xdr:rowOff>
    </xdr:from>
    <xdr:to>
      <xdr:col>2</xdr:col>
      <xdr:colOff>273077</xdr:colOff>
      <xdr:row>299</xdr:row>
      <xdr:rowOff>244326</xdr:rowOff>
    </xdr:to>
    <xdr:sp>
      <xdr:nvSpPr>
        <xdr:cNvPr id="3079" name="rect"/>
        <xdr:cNvSpPr/>
      </xdr:nvSpPr>
      <xdr:spPr>
        <a:xfrm>
          <a:off x="1428115" y="189758955"/>
          <a:ext cx="273050" cy="2438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299</xdr:row>
      <xdr:rowOff>0</xdr:rowOff>
    </xdr:from>
    <xdr:to>
      <xdr:col>2</xdr:col>
      <xdr:colOff>273077</xdr:colOff>
      <xdr:row>299</xdr:row>
      <xdr:rowOff>244326</xdr:rowOff>
    </xdr:to>
    <xdr:sp>
      <xdr:nvSpPr>
        <xdr:cNvPr id="3080" name="rect"/>
        <xdr:cNvSpPr/>
      </xdr:nvSpPr>
      <xdr:spPr>
        <a:xfrm>
          <a:off x="1428115" y="189758955"/>
          <a:ext cx="273050" cy="2438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299</xdr:row>
      <xdr:rowOff>0</xdr:rowOff>
    </xdr:from>
    <xdr:to>
      <xdr:col>2</xdr:col>
      <xdr:colOff>273077</xdr:colOff>
      <xdr:row>299</xdr:row>
      <xdr:rowOff>244326</xdr:rowOff>
    </xdr:to>
    <xdr:sp>
      <xdr:nvSpPr>
        <xdr:cNvPr id="3081" name="rect"/>
        <xdr:cNvSpPr/>
      </xdr:nvSpPr>
      <xdr:spPr>
        <a:xfrm>
          <a:off x="1428115" y="189758955"/>
          <a:ext cx="273050" cy="2438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299</xdr:row>
      <xdr:rowOff>0</xdr:rowOff>
    </xdr:from>
    <xdr:to>
      <xdr:col>2</xdr:col>
      <xdr:colOff>273077</xdr:colOff>
      <xdr:row>299</xdr:row>
      <xdr:rowOff>264169</xdr:rowOff>
    </xdr:to>
    <xdr:sp>
      <xdr:nvSpPr>
        <xdr:cNvPr id="3082" name="rect"/>
        <xdr:cNvSpPr/>
      </xdr:nvSpPr>
      <xdr:spPr>
        <a:xfrm>
          <a:off x="1428115" y="189758955"/>
          <a:ext cx="273050" cy="26416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299</xdr:row>
      <xdr:rowOff>0</xdr:rowOff>
    </xdr:from>
    <xdr:to>
      <xdr:col>2</xdr:col>
      <xdr:colOff>273077</xdr:colOff>
      <xdr:row>299</xdr:row>
      <xdr:rowOff>264169</xdr:rowOff>
    </xdr:to>
    <xdr:sp>
      <xdr:nvSpPr>
        <xdr:cNvPr id="3083" name="rect"/>
        <xdr:cNvSpPr/>
      </xdr:nvSpPr>
      <xdr:spPr>
        <a:xfrm>
          <a:off x="1428115" y="189758955"/>
          <a:ext cx="273050" cy="26416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299</xdr:row>
      <xdr:rowOff>0</xdr:rowOff>
    </xdr:from>
    <xdr:to>
      <xdr:col>2</xdr:col>
      <xdr:colOff>273077</xdr:colOff>
      <xdr:row>299</xdr:row>
      <xdr:rowOff>264169</xdr:rowOff>
    </xdr:to>
    <xdr:sp>
      <xdr:nvSpPr>
        <xdr:cNvPr id="3084" name="rect"/>
        <xdr:cNvSpPr/>
      </xdr:nvSpPr>
      <xdr:spPr>
        <a:xfrm>
          <a:off x="1428115" y="189758955"/>
          <a:ext cx="273050" cy="26416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299</xdr:row>
      <xdr:rowOff>0</xdr:rowOff>
    </xdr:from>
    <xdr:to>
      <xdr:col>2</xdr:col>
      <xdr:colOff>273077</xdr:colOff>
      <xdr:row>299</xdr:row>
      <xdr:rowOff>264169</xdr:rowOff>
    </xdr:to>
    <xdr:sp>
      <xdr:nvSpPr>
        <xdr:cNvPr id="3085" name="rect"/>
        <xdr:cNvSpPr/>
      </xdr:nvSpPr>
      <xdr:spPr>
        <a:xfrm>
          <a:off x="1428115" y="189758955"/>
          <a:ext cx="273050" cy="26416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299</xdr:row>
      <xdr:rowOff>0</xdr:rowOff>
    </xdr:from>
    <xdr:to>
      <xdr:col>2</xdr:col>
      <xdr:colOff>273077</xdr:colOff>
      <xdr:row>299</xdr:row>
      <xdr:rowOff>264169</xdr:rowOff>
    </xdr:to>
    <xdr:sp>
      <xdr:nvSpPr>
        <xdr:cNvPr id="3086" name="rect"/>
        <xdr:cNvSpPr/>
      </xdr:nvSpPr>
      <xdr:spPr>
        <a:xfrm>
          <a:off x="1428115" y="189758955"/>
          <a:ext cx="273050" cy="26416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299</xdr:row>
      <xdr:rowOff>0</xdr:rowOff>
    </xdr:from>
    <xdr:to>
      <xdr:col>2</xdr:col>
      <xdr:colOff>273077</xdr:colOff>
      <xdr:row>299</xdr:row>
      <xdr:rowOff>264169</xdr:rowOff>
    </xdr:to>
    <xdr:sp>
      <xdr:nvSpPr>
        <xdr:cNvPr id="3087" name="rect"/>
        <xdr:cNvSpPr/>
      </xdr:nvSpPr>
      <xdr:spPr>
        <a:xfrm>
          <a:off x="1428115" y="189758955"/>
          <a:ext cx="273050" cy="26416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299</xdr:row>
      <xdr:rowOff>0</xdr:rowOff>
    </xdr:from>
    <xdr:to>
      <xdr:col>2</xdr:col>
      <xdr:colOff>273077</xdr:colOff>
      <xdr:row>299</xdr:row>
      <xdr:rowOff>264169</xdr:rowOff>
    </xdr:to>
    <xdr:sp>
      <xdr:nvSpPr>
        <xdr:cNvPr id="3088" name="rect"/>
        <xdr:cNvSpPr/>
      </xdr:nvSpPr>
      <xdr:spPr>
        <a:xfrm>
          <a:off x="1428115" y="189758955"/>
          <a:ext cx="273050" cy="26416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299</xdr:row>
      <xdr:rowOff>0</xdr:rowOff>
    </xdr:from>
    <xdr:to>
      <xdr:col>2</xdr:col>
      <xdr:colOff>273077</xdr:colOff>
      <xdr:row>299</xdr:row>
      <xdr:rowOff>244326</xdr:rowOff>
    </xdr:to>
    <xdr:sp>
      <xdr:nvSpPr>
        <xdr:cNvPr id="3089" name="rect"/>
        <xdr:cNvSpPr/>
      </xdr:nvSpPr>
      <xdr:spPr>
        <a:xfrm>
          <a:off x="1428115" y="189758955"/>
          <a:ext cx="273050" cy="2438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299</xdr:row>
      <xdr:rowOff>0</xdr:rowOff>
    </xdr:from>
    <xdr:to>
      <xdr:col>2</xdr:col>
      <xdr:colOff>273077</xdr:colOff>
      <xdr:row>299</xdr:row>
      <xdr:rowOff>244326</xdr:rowOff>
    </xdr:to>
    <xdr:sp>
      <xdr:nvSpPr>
        <xdr:cNvPr id="3090" name="rect"/>
        <xdr:cNvSpPr/>
      </xdr:nvSpPr>
      <xdr:spPr>
        <a:xfrm>
          <a:off x="1428115" y="189758955"/>
          <a:ext cx="273050" cy="2438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299</xdr:row>
      <xdr:rowOff>0</xdr:rowOff>
    </xdr:from>
    <xdr:to>
      <xdr:col>2</xdr:col>
      <xdr:colOff>273077</xdr:colOff>
      <xdr:row>299</xdr:row>
      <xdr:rowOff>244326</xdr:rowOff>
    </xdr:to>
    <xdr:sp>
      <xdr:nvSpPr>
        <xdr:cNvPr id="3091" name="rect"/>
        <xdr:cNvSpPr/>
      </xdr:nvSpPr>
      <xdr:spPr>
        <a:xfrm>
          <a:off x="1428115" y="189758955"/>
          <a:ext cx="273050" cy="2438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299</xdr:row>
      <xdr:rowOff>0</xdr:rowOff>
    </xdr:from>
    <xdr:to>
      <xdr:col>2</xdr:col>
      <xdr:colOff>273077</xdr:colOff>
      <xdr:row>299</xdr:row>
      <xdr:rowOff>244326</xdr:rowOff>
    </xdr:to>
    <xdr:sp>
      <xdr:nvSpPr>
        <xdr:cNvPr id="3092" name="rect"/>
        <xdr:cNvSpPr/>
      </xdr:nvSpPr>
      <xdr:spPr>
        <a:xfrm>
          <a:off x="1428115" y="189758955"/>
          <a:ext cx="273050" cy="2438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299</xdr:row>
      <xdr:rowOff>0</xdr:rowOff>
    </xdr:from>
    <xdr:to>
      <xdr:col>2</xdr:col>
      <xdr:colOff>273077</xdr:colOff>
      <xdr:row>299</xdr:row>
      <xdr:rowOff>244326</xdr:rowOff>
    </xdr:to>
    <xdr:sp>
      <xdr:nvSpPr>
        <xdr:cNvPr id="3093" name="rect"/>
        <xdr:cNvSpPr/>
      </xdr:nvSpPr>
      <xdr:spPr>
        <a:xfrm>
          <a:off x="1428115" y="189758955"/>
          <a:ext cx="273050" cy="2438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299</xdr:row>
      <xdr:rowOff>0</xdr:rowOff>
    </xdr:from>
    <xdr:to>
      <xdr:col>2</xdr:col>
      <xdr:colOff>273077</xdr:colOff>
      <xdr:row>299</xdr:row>
      <xdr:rowOff>244326</xdr:rowOff>
    </xdr:to>
    <xdr:sp>
      <xdr:nvSpPr>
        <xdr:cNvPr id="3094" name="rect"/>
        <xdr:cNvSpPr/>
      </xdr:nvSpPr>
      <xdr:spPr>
        <a:xfrm>
          <a:off x="1428115" y="189758955"/>
          <a:ext cx="273050" cy="2438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299</xdr:row>
      <xdr:rowOff>0</xdr:rowOff>
    </xdr:from>
    <xdr:to>
      <xdr:col>2</xdr:col>
      <xdr:colOff>273077</xdr:colOff>
      <xdr:row>299</xdr:row>
      <xdr:rowOff>264169</xdr:rowOff>
    </xdr:to>
    <xdr:sp>
      <xdr:nvSpPr>
        <xdr:cNvPr id="3095" name="rect"/>
        <xdr:cNvSpPr/>
      </xdr:nvSpPr>
      <xdr:spPr>
        <a:xfrm>
          <a:off x="1428115" y="189758955"/>
          <a:ext cx="273050" cy="26416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299</xdr:row>
      <xdr:rowOff>0</xdr:rowOff>
    </xdr:from>
    <xdr:to>
      <xdr:col>2</xdr:col>
      <xdr:colOff>273077</xdr:colOff>
      <xdr:row>299</xdr:row>
      <xdr:rowOff>264169</xdr:rowOff>
    </xdr:to>
    <xdr:sp>
      <xdr:nvSpPr>
        <xdr:cNvPr id="3096" name="rect"/>
        <xdr:cNvSpPr/>
      </xdr:nvSpPr>
      <xdr:spPr>
        <a:xfrm>
          <a:off x="1428115" y="189758955"/>
          <a:ext cx="273050" cy="26416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299</xdr:row>
      <xdr:rowOff>0</xdr:rowOff>
    </xdr:from>
    <xdr:to>
      <xdr:col>2</xdr:col>
      <xdr:colOff>273077</xdr:colOff>
      <xdr:row>299</xdr:row>
      <xdr:rowOff>264169</xdr:rowOff>
    </xdr:to>
    <xdr:sp>
      <xdr:nvSpPr>
        <xdr:cNvPr id="3097" name="rect"/>
        <xdr:cNvSpPr/>
      </xdr:nvSpPr>
      <xdr:spPr>
        <a:xfrm>
          <a:off x="1428115" y="189758955"/>
          <a:ext cx="273050" cy="26416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299</xdr:row>
      <xdr:rowOff>0</xdr:rowOff>
    </xdr:from>
    <xdr:to>
      <xdr:col>2</xdr:col>
      <xdr:colOff>273077</xdr:colOff>
      <xdr:row>299</xdr:row>
      <xdr:rowOff>264169</xdr:rowOff>
    </xdr:to>
    <xdr:sp>
      <xdr:nvSpPr>
        <xdr:cNvPr id="3098" name="rect"/>
        <xdr:cNvSpPr/>
      </xdr:nvSpPr>
      <xdr:spPr>
        <a:xfrm>
          <a:off x="1428115" y="189758955"/>
          <a:ext cx="273050" cy="26416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299</xdr:row>
      <xdr:rowOff>0</xdr:rowOff>
    </xdr:from>
    <xdr:to>
      <xdr:col>2</xdr:col>
      <xdr:colOff>273077</xdr:colOff>
      <xdr:row>299</xdr:row>
      <xdr:rowOff>264169</xdr:rowOff>
    </xdr:to>
    <xdr:sp>
      <xdr:nvSpPr>
        <xdr:cNvPr id="3099" name="rect"/>
        <xdr:cNvSpPr/>
      </xdr:nvSpPr>
      <xdr:spPr>
        <a:xfrm>
          <a:off x="1428115" y="189758955"/>
          <a:ext cx="273050" cy="26416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299</xdr:row>
      <xdr:rowOff>0</xdr:rowOff>
    </xdr:from>
    <xdr:to>
      <xdr:col>2</xdr:col>
      <xdr:colOff>273077</xdr:colOff>
      <xdr:row>299</xdr:row>
      <xdr:rowOff>264169</xdr:rowOff>
    </xdr:to>
    <xdr:sp>
      <xdr:nvSpPr>
        <xdr:cNvPr id="3100" name="rect"/>
        <xdr:cNvSpPr/>
      </xdr:nvSpPr>
      <xdr:spPr>
        <a:xfrm>
          <a:off x="1428115" y="189758955"/>
          <a:ext cx="273050" cy="26416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299</xdr:row>
      <xdr:rowOff>0</xdr:rowOff>
    </xdr:from>
    <xdr:to>
      <xdr:col>2</xdr:col>
      <xdr:colOff>273077</xdr:colOff>
      <xdr:row>299</xdr:row>
      <xdr:rowOff>264169</xdr:rowOff>
    </xdr:to>
    <xdr:sp>
      <xdr:nvSpPr>
        <xdr:cNvPr id="3101" name="rect"/>
        <xdr:cNvSpPr/>
      </xdr:nvSpPr>
      <xdr:spPr>
        <a:xfrm>
          <a:off x="1428115" y="189758955"/>
          <a:ext cx="273050" cy="26416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299</xdr:row>
      <xdr:rowOff>0</xdr:rowOff>
    </xdr:from>
    <xdr:to>
      <xdr:col>2</xdr:col>
      <xdr:colOff>273077</xdr:colOff>
      <xdr:row>299</xdr:row>
      <xdr:rowOff>244326</xdr:rowOff>
    </xdr:to>
    <xdr:sp>
      <xdr:nvSpPr>
        <xdr:cNvPr id="3102" name="rect"/>
        <xdr:cNvSpPr/>
      </xdr:nvSpPr>
      <xdr:spPr>
        <a:xfrm>
          <a:off x="1428115" y="189758955"/>
          <a:ext cx="273050" cy="2438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299</xdr:row>
      <xdr:rowOff>0</xdr:rowOff>
    </xdr:from>
    <xdr:to>
      <xdr:col>2</xdr:col>
      <xdr:colOff>273077</xdr:colOff>
      <xdr:row>299</xdr:row>
      <xdr:rowOff>244326</xdr:rowOff>
    </xdr:to>
    <xdr:sp>
      <xdr:nvSpPr>
        <xdr:cNvPr id="3103" name="rect"/>
        <xdr:cNvSpPr/>
      </xdr:nvSpPr>
      <xdr:spPr>
        <a:xfrm>
          <a:off x="1428115" y="189758955"/>
          <a:ext cx="273050" cy="2438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299</xdr:row>
      <xdr:rowOff>0</xdr:rowOff>
    </xdr:from>
    <xdr:to>
      <xdr:col>2</xdr:col>
      <xdr:colOff>273077</xdr:colOff>
      <xdr:row>299</xdr:row>
      <xdr:rowOff>244326</xdr:rowOff>
    </xdr:to>
    <xdr:sp>
      <xdr:nvSpPr>
        <xdr:cNvPr id="3104" name="rect"/>
        <xdr:cNvSpPr/>
      </xdr:nvSpPr>
      <xdr:spPr>
        <a:xfrm>
          <a:off x="1428115" y="189758955"/>
          <a:ext cx="273050" cy="2438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299</xdr:row>
      <xdr:rowOff>0</xdr:rowOff>
    </xdr:from>
    <xdr:to>
      <xdr:col>2</xdr:col>
      <xdr:colOff>273077</xdr:colOff>
      <xdr:row>299</xdr:row>
      <xdr:rowOff>244326</xdr:rowOff>
    </xdr:to>
    <xdr:sp>
      <xdr:nvSpPr>
        <xdr:cNvPr id="3105" name="rect"/>
        <xdr:cNvSpPr/>
      </xdr:nvSpPr>
      <xdr:spPr>
        <a:xfrm>
          <a:off x="1428115" y="189758955"/>
          <a:ext cx="273050" cy="2438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299</xdr:row>
      <xdr:rowOff>0</xdr:rowOff>
    </xdr:from>
    <xdr:to>
      <xdr:col>2</xdr:col>
      <xdr:colOff>273077</xdr:colOff>
      <xdr:row>299</xdr:row>
      <xdr:rowOff>244326</xdr:rowOff>
    </xdr:to>
    <xdr:sp>
      <xdr:nvSpPr>
        <xdr:cNvPr id="3106" name="rect"/>
        <xdr:cNvSpPr/>
      </xdr:nvSpPr>
      <xdr:spPr>
        <a:xfrm>
          <a:off x="1428115" y="189758955"/>
          <a:ext cx="273050" cy="2438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299</xdr:row>
      <xdr:rowOff>0</xdr:rowOff>
    </xdr:from>
    <xdr:to>
      <xdr:col>2</xdr:col>
      <xdr:colOff>273077</xdr:colOff>
      <xdr:row>299</xdr:row>
      <xdr:rowOff>244326</xdr:rowOff>
    </xdr:to>
    <xdr:sp>
      <xdr:nvSpPr>
        <xdr:cNvPr id="3107" name="rect"/>
        <xdr:cNvSpPr/>
      </xdr:nvSpPr>
      <xdr:spPr>
        <a:xfrm>
          <a:off x="1428115" y="189758955"/>
          <a:ext cx="273050" cy="2438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299</xdr:row>
      <xdr:rowOff>0</xdr:rowOff>
    </xdr:from>
    <xdr:to>
      <xdr:col>2</xdr:col>
      <xdr:colOff>273077</xdr:colOff>
      <xdr:row>299</xdr:row>
      <xdr:rowOff>264169</xdr:rowOff>
    </xdr:to>
    <xdr:sp>
      <xdr:nvSpPr>
        <xdr:cNvPr id="3108" name="rect"/>
        <xdr:cNvSpPr/>
      </xdr:nvSpPr>
      <xdr:spPr>
        <a:xfrm>
          <a:off x="1428115" y="189758955"/>
          <a:ext cx="273050" cy="26416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299</xdr:row>
      <xdr:rowOff>0</xdr:rowOff>
    </xdr:from>
    <xdr:to>
      <xdr:col>2</xdr:col>
      <xdr:colOff>273077</xdr:colOff>
      <xdr:row>299</xdr:row>
      <xdr:rowOff>264169</xdr:rowOff>
    </xdr:to>
    <xdr:sp>
      <xdr:nvSpPr>
        <xdr:cNvPr id="3109" name="rect"/>
        <xdr:cNvSpPr/>
      </xdr:nvSpPr>
      <xdr:spPr>
        <a:xfrm>
          <a:off x="1428115" y="189758955"/>
          <a:ext cx="273050" cy="26416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299</xdr:row>
      <xdr:rowOff>0</xdr:rowOff>
    </xdr:from>
    <xdr:to>
      <xdr:col>2</xdr:col>
      <xdr:colOff>273077</xdr:colOff>
      <xdr:row>299</xdr:row>
      <xdr:rowOff>264169</xdr:rowOff>
    </xdr:to>
    <xdr:sp>
      <xdr:nvSpPr>
        <xdr:cNvPr id="3110" name="rect"/>
        <xdr:cNvSpPr/>
      </xdr:nvSpPr>
      <xdr:spPr>
        <a:xfrm>
          <a:off x="1428115" y="189758955"/>
          <a:ext cx="273050" cy="26416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299</xdr:row>
      <xdr:rowOff>0</xdr:rowOff>
    </xdr:from>
    <xdr:to>
      <xdr:col>2</xdr:col>
      <xdr:colOff>273077</xdr:colOff>
      <xdr:row>299</xdr:row>
      <xdr:rowOff>264169</xdr:rowOff>
    </xdr:to>
    <xdr:sp>
      <xdr:nvSpPr>
        <xdr:cNvPr id="3111" name="rect"/>
        <xdr:cNvSpPr/>
      </xdr:nvSpPr>
      <xdr:spPr>
        <a:xfrm>
          <a:off x="1428115" y="189758955"/>
          <a:ext cx="273050" cy="26416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299</xdr:row>
      <xdr:rowOff>0</xdr:rowOff>
    </xdr:from>
    <xdr:to>
      <xdr:col>2</xdr:col>
      <xdr:colOff>273077</xdr:colOff>
      <xdr:row>299</xdr:row>
      <xdr:rowOff>264169</xdr:rowOff>
    </xdr:to>
    <xdr:sp>
      <xdr:nvSpPr>
        <xdr:cNvPr id="3112" name="rect"/>
        <xdr:cNvSpPr/>
      </xdr:nvSpPr>
      <xdr:spPr>
        <a:xfrm>
          <a:off x="1428115" y="189758955"/>
          <a:ext cx="273050" cy="26416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299</xdr:row>
      <xdr:rowOff>0</xdr:rowOff>
    </xdr:from>
    <xdr:to>
      <xdr:col>2</xdr:col>
      <xdr:colOff>273077</xdr:colOff>
      <xdr:row>299</xdr:row>
      <xdr:rowOff>264169</xdr:rowOff>
    </xdr:to>
    <xdr:sp>
      <xdr:nvSpPr>
        <xdr:cNvPr id="3113" name="rect"/>
        <xdr:cNvSpPr/>
      </xdr:nvSpPr>
      <xdr:spPr>
        <a:xfrm>
          <a:off x="1428115" y="189758955"/>
          <a:ext cx="273050" cy="26416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299</xdr:row>
      <xdr:rowOff>0</xdr:rowOff>
    </xdr:from>
    <xdr:to>
      <xdr:col>2</xdr:col>
      <xdr:colOff>273077</xdr:colOff>
      <xdr:row>299</xdr:row>
      <xdr:rowOff>264169</xdr:rowOff>
    </xdr:to>
    <xdr:sp>
      <xdr:nvSpPr>
        <xdr:cNvPr id="3114" name="rect"/>
        <xdr:cNvSpPr/>
      </xdr:nvSpPr>
      <xdr:spPr>
        <a:xfrm>
          <a:off x="1428115" y="189758955"/>
          <a:ext cx="273050" cy="26416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299</xdr:row>
      <xdr:rowOff>0</xdr:rowOff>
    </xdr:from>
    <xdr:to>
      <xdr:col>2</xdr:col>
      <xdr:colOff>273077</xdr:colOff>
      <xdr:row>299</xdr:row>
      <xdr:rowOff>244326</xdr:rowOff>
    </xdr:to>
    <xdr:sp>
      <xdr:nvSpPr>
        <xdr:cNvPr id="3115" name="rect"/>
        <xdr:cNvSpPr/>
      </xdr:nvSpPr>
      <xdr:spPr>
        <a:xfrm>
          <a:off x="1428115" y="189758955"/>
          <a:ext cx="273050" cy="2438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299</xdr:row>
      <xdr:rowOff>0</xdr:rowOff>
    </xdr:from>
    <xdr:to>
      <xdr:col>2</xdr:col>
      <xdr:colOff>273077</xdr:colOff>
      <xdr:row>299</xdr:row>
      <xdr:rowOff>244326</xdr:rowOff>
    </xdr:to>
    <xdr:sp>
      <xdr:nvSpPr>
        <xdr:cNvPr id="3116" name="rect"/>
        <xdr:cNvSpPr/>
      </xdr:nvSpPr>
      <xdr:spPr>
        <a:xfrm>
          <a:off x="1428115" y="189758955"/>
          <a:ext cx="273050" cy="2438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299</xdr:row>
      <xdr:rowOff>0</xdr:rowOff>
    </xdr:from>
    <xdr:to>
      <xdr:col>2</xdr:col>
      <xdr:colOff>273077</xdr:colOff>
      <xdr:row>299</xdr:row>
      <xdr:rowOff>244326</xdr:rowOff>
    </xdr:to>
    <xdr:sp>
      <xdr:nvSpPr>
        <xdr:cNvPr id="3117" name="rect"/>
        <xdr:cNvSpPr/>
      </xdr:nvSpPr>
      <xdr:spPr>
        <a:xfrm>
          <a:off x="1428115" y="189758955"/>
          <a:ext cx="273050" cy="2438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299</xdr:row>
      <xdr:rowOff>0</xdr:rowOff>
    </xdr:from>
    <xdr:to>
      <xdr:col>2</xdr:col>
      <xdr:colOff>273077</xdr:colOff>
      <xdr:row>299</xdr:row>
      <xdr:rowOff>244326</xdr:rowOff>
    </xdr:to>
    <xdr:sp>
      <xdr:nvSpPr>
        <xdr:cNvPr id="3118" name="rect"/>
        <xdr:cNvSpPr/>
      </xdr:nvSpPr>
      <xdr:spPr>
        <a:xfrm>
          <a:off x="1428115" y="189758955"/>
          <a:ext cx="273050" cy="2438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299</xdr:row>
      <xdr:rowOff>0</xdr:rowOff>
    </xdr:from>
    <xdr:to>
      <xdr:col>2</xdr:col>
      <xdr:colOff>273077</xdr:colOff>
      <xdr:row>299</xdr:row>
      <xdr:rowOff>244326</xdr:rowOff>
    </xdr:to>
    <xdr:sp>
      <xdr:nvSpPr>
        <xdr:cNvPr id="3119" name="rect"/>
        <xdr:cNvSpPr/>
      </xdr:nvSpPr>
      <xdr:spPr>
        <a:xfrm>
          <a:off x="1428115" y="189758955"/>
          <a:ext cx="273050" cy="2438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1049</xdr:row>
      <xdr:rowOff>0</xdr:rowOff>
    </xdr:from>
    <xdr:to>
      <xdr:col>2</xdr:col>
      <xdr:colOff>274320</xdr:colOff>
      <xdr:row>1050</xdr:row>
      <xdr:rowOff>122555</xdr:rowOff>
    </xdr:to>
    <xdr:sp>
      <xdr:nvSpPr>
        <xdr:cNvPr id="3328" name="AutoShape 27" descr="报表底图"/>
        <xdr:cNvSpPr>
          <a:spLocks noChangeAspect="1" noChangeArrowheads="1"/>
        </xdr:cNvSpPr>
      </xdr:nvSpPr>
      <xdr:spPr>
        <a:xfrm>
          <a:off x="1428115" y="5521502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1049</xdr:row>
      <xdr:rowOff>0</xdr:rowOff>
    </xdr:from>
    <xdr:to>
      <xdr:col>2</xdr:col>
      <xdr:colOff>274320</xdr:colOff>
      <xdr:row>1050</xdr:row>
      <xdr:rowOff>153035</xdr:rowOff>
    </xdr:to>
    <xdr:sp>
      <xdr:nvSpPr>
        <xdr:cNvPr id="3329" name="AutoShape 28" descr="报表底图"/>
        <xdr:cNvSpPr>
          <a:spLocks noChangeAspect="1" noChangeArrowheads="1"/>
        </xdr:cNvSpPr>
      </xdr:nvSpPr>
      <xdr:spPr>
        <a:xfrm>
          <a:off x="1428115" y="5521502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1049</xdr:row>
      <xdr:rowOff>0</xdr:rowOff>
    </xdr:from>
    <xdr:to>
      <xdr:col>2</xdr:col>
      <xdr:colOff>274320</xdr:colOff>
      <xdr:row>1050</xdr:row>
      <xdr:rowOff>153035</xdr:rowOff>
    </xdr:to>
    <xdr:sp>
      <xdr:nvSpPr>
        <xdr:cNvPr id="3330" name="AutoShape 29" descr="报表底图"/>
        <xdr:cNvSpPr>
          <a:spLocks noChangeAspect="1" noChangeArrowheads="1"/>
        </xdr:cNvSpPr>
      </xdr:nvSpPr>
      <xdr:spPr>
        <a:xfrm>
          <a:off x="1428115" y="5521502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1049</xdr:row>
      <xdr:rowOff>0</xdr:rowOff>
    </xdr:from>
    <xdr:to>
      <xdr:col>2</xdr:col>
      <xdr:colOff>274320</xdr:colOff>
      <xdr:row>1050</xdr:row>
      <xdr:rowOff>153035</xdr:rowOff>
    </xdr:to>
    <xdr:sp>
      <xdr:nvSpPr>
        <xdr:cNvPr id="3331" name="AutoShape 30" descr="报表底图"/>
        <xdr:cNvSpPr>
          <a:spLocks noChangeAspect="1" noChangeArrowheads="1"/>
        </xdr:cNvSpPr>
      </xdr:nvSpPr>
      <xdr:spPr>
        <a:xfrm>
          <a:off x="1428115" y="5521502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1049</xdr:row>
      <xdr:rowOff>0</xdr:rowOff>
    </xdr:from>
    <xdr:to>
      <xdr:col>2</xdr:col>
      <xdr:colOff>274320</xdr:colOff>
      <xdr:row>1050</xdr:row>
      <xdr:rowOff>153035</xdr:rowOff>
    </xdr:to>
    <xdr:sp>
      <xdr:nvSpPr>
        <xdr:cNvPr id="3332" name="AutoShape 31" descr="报表底图"/>
        <xdr:cNvSpPr>
          <a:spLocks noChangeAspect="1" noChangeArrowheads="1"/>
        </xdr:cNvSpPr>
      </xdr:nvSpPr>
      <xdr:spPr>
        <a:xfrm>
          <a:off x="1428115" y="5521502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1049</xdr:row>
      <xdr:rowOff>0</xdr:rowOff>
    </xdr:from>
    <xdr:to>
      <xdr:col>2</xdr:col>
      <xdr:colOff>274320</xdr:colOff>
      <xdr:row>1050</xdr:row>
      <xdr:rowOff>153035</xdr:rowOff>
    </xdr:to>
    <xdr:sp>
      <xdr:nvSpPr>
        <xdr:cNvPr id="3333" name="AutoShape 32" descr="报表底图"/>
        <xdr:cNvSpPr>
          <a:spLocks noChangeAspect="1" noChangeArrowheads="1"/>
        </xdr:cNvSpPr>
      </xdr:nvSpPr>
      <xdr:spPr>
        <a:xfrm>
          <a:off x="1428115" y="5521502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1049</xdr:row>
      <xdr:rowOff>0</xdr:rowOff>
    </xdr:from>
    <xdr:to>
      <xdr:col>2</xdr:col>
      <xdr:colOff>274320</xdr:colOff>
      <xdr:row>1050</xdr:row>
      <xdr:rowOff>153035</xdr:rowOff>
    </xdr:to>
    <xdr:sp>
      <xdr:nvSpPr>
        <xdr:cNvPr id="3334" name="AutoShape 33" descr="报表底图"/>
        <xdr:cNvSpPr>
          <a:spLocks noChangeAspect="1" noChangeArrowheads="1"/>
        </xdr:cNvSpPr>
      </xdr:nvSpPr>
      <xdr:spPr>
        <a:xfrm>
          <a:off x="1428115" y="5521502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1049</xdr:row>
      <xdr:rowOff>0</xdr:rowOff>
    </xdr:from>
    <xdr:to>
      <xdr:col>2</xdr:col>
      <xdr:colOff>274320</xdr:colOff>
      <xdr:row>1050</xdr:row>
      <xdr:rowOff>153035</xdr:rowOff>
    </xdr:to>
    <xdr:sp>
      <xdr:nvSpPr>
        <xdr:cNvPr id="3335" name="AutoShape 34" descr="报表底图"/>
        <xdr:cNvSpPr>
          <a:spLocks noChangeAspect="1" noChangeArrowheads="1"/>
        </xdr:cNvSpPr>
      </xdr:nvSpPr>
      <xdr:spPr>
        <a:xfrm>
          <a:off x="1428115" y="5521502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1049</xdr:row>
      <xdr:rowOff>0</xdr:rowOff>
    </xdr:from>
    <xdr:to>
      <xdr:col>2</xdr:col>
      <xdr:colOff>274320</xdr:colOff>
      <xdr:row>1050</xdr:row>
      <xdr:rowOff>122555</xdr:rowOff>
    </xdr:to>
    <xdr:sp>
      <xdr:nvSpPr>
        <xdr:cNvPr id="3336" name="AutoShape 35" descr="报表底图"/>
        <xdr:cNvSpPr>
          <a:spLocks noChangeAspect="1" noChangeArrowheads="1"/>
        </xdr:cNvSpPr>
      </xdr:nvSpPr>
      <xdr:spPr>
        <a:xfrm>
          <a:off x="1428115" y="5521502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1049</xdr:row>
      <xdr:rowOff>0</xdr:rowOff>
    </xdr:from>
    <xdr:to>
      <xdr:col>2</xdr:col>
      <xdr:colOff>274320</xdr:colOff>
      <xdr:row>1050</xdr:row>
      <xdr:rowOff>122555</xdr:rowOff>
    </xdr:to>
    <xdr:sp>
      <xdr:nvSpPr>
        <xdr:cNvPr id="3337" name="AutoShape 36" descr="报表底图"/>
        <xdr:cNvSpPr>
          <a:spLocks noChangeAspect="1" noChangeArrowheads="1"/>
        </xdr:cNvSpPr>
      </xdr:nvSpPr>
      <xdr:spPr>
        <a:xfrm>
          <a:off x="1428115" y="5521502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1049</xdr:row>
      <xdr:rowOff>0</xdr:rowOff>
    </xdr:from>
    <xdr:to>
      <xdr:col>2</xdr:col>
      <xdr:colOff>274320</xdr:colOff>
      <xdr:row>1050</xdr:row>
      <xdr:rowOff>122555</xdr:rowOff>
    </xdr:to>
    <xdr:sp>
      <xdr:nvSpPr>
        <xdr:cNvPr id="3338" name="AutoShape 37" descr="报表底图"/>
        <xdr:cNvSpPr>
          <a:spLocks noChangeAspect="1" noChangeArrowheads="1"/>
        </xdr:cNvSpPr>
      </xdr:nvSpPr>
      <xdr:spPr>
        <a:xfrm>
          <a:off x="1428115" y="5521502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1049</xdr:row>
      <xdr:rowOff>0</xdr:rowOff>
    </xdr:from>
    <xdr:to>
      <xdr:col>2</xdr:col>
      <xdr:colOff>274320</xdr:colOff>
      <xdr:row>1050</xdr:row>
      <xdr:rowOff>122555</xdr:rowOff>
    </xdr:to>
    <xdr:sp>
      <xdr:nvSpPr>
        <xdr:cNvPr id="3339" name="AutoShape 38" descr="报表底图"/>
        <xdr:cNvSpPr>
          <a:spLocks noChangeAspect="1" noChangeArrowheads="1"/>
        </xdr:cNvSpPr>
      </xdr:nvSpPr>
      <xdr:spPr>
        <a:xfrm>
          <a:off x="1428115" y="5521502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1049</xdr:row>
      <xdr:rowOff>0</xdr:rowOff>
    </xdr:from>
    <xdr:to>
      <xdr:col>2</xdr:col>
      <xdr:colOff>274320</xdr:colOff>
      <xdr:row>1050</xdr:row>
      <xdr:rowOff>122555</xdr:rowOff>
    </xdr:to>
    <xdr:sp>
      <xdr:nvSpPr>
        <xdr:cNvPr id="3340" name="AutoShape 39" descr="报表底图"/>
        <xdr:cNvSpPr>
          <a:spLocks noChangeAspect="1" noChangeArrowheads="1"/>
        </xdr:cNvSpPr>
      </xdr:nvSpPr>
      <xdr:spPr>
        <a:xfrm>
          <a:off x="1428115" y="5521502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1049</xdr:row>
      <xdr:rowOff>0</xdr:rowOff>
    </xdr:from>
    <xdr:to>
      <xdr:col>2</xdr:col>
      <xdr:colOff>274320</xdr:colOff>
      <xdr:row>1050</xdr:row>
      <xdr:rowOff>122555</xdr:rowOff>
    </xdr:to>
    <xdr:sp>
      <xdr:nvSpPr>
        <xdr:cNvPr id="3341" name="AutoShape 40" descr="报表底图"/>
        <xdr:cNvSpPr>
          <a:spLocks noChangeAspect="1" noChangeArrowheads="1"/>
        </xdr:cNvSpPr>
      </xdr:nvSpPr>
      <xdr:spPr>
        <a:xfrm>
          <a:off x="1428115" y="5521502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1049</xdr:row>
      <xdr:rowOff>0</xdr:rowOff>
    </xdr:from>
    <xdr:to>
      <xdr:col>2</xdr:col>
      <xdr:colOff>274320</xdr:colOff>
      <xdr:row>1050</xdr:row>
      <xdr:rowOff>153035</xdr:rowOff>
    </xdr:to>
    <xdr:sp>
      <xdr:nvSpPr>
        <xdr:cNvPr id="3342" name="AutoShape 41" descr="报表底图"/>
        <xdr:cNvSpPr>
          <a:spLocks noChangeAspect="1" noChangeArrowheads="1"/>
        </xdr:cNvSpPr>
      </xdr:nvSpPr>
      <xdr:spPr>
        <a:xfrm>
          <a:off x="1428115" y="5521502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1049</xdr:row>
      <xdr:rowOff>0</xdr:rowOff>
    </xdr:from>
    <xdr:to>
      <xdr:col>2</xdr:col>
      <xdr:colOff>274320</xdr:colOff>
      <xdr:row>1050</xdr:row>
      <xdr:rowOff>153035</xdr:rowOff>
    </xdr:to>
    <xdr:sp>
      <xdr:nvSpPr>
        <xdr:cNvPr id="3343" name="AutoShape 42" descr="报表底图"/>
        <xdr:cNvSpPr>
          <a:spLocks noChangeAspect="1" noChangeArrowheads="1"/>
        </xdr:cNvSpPr>
      </xdr:nvSpPr>
      <xdr:spPr>
        <a:xfrm>
          <a:off x="1428115" y="5521502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1049</xdr:row>
      <xdr:rowOff>0</xdr:rowOff>
    </xdr:from>
    <xdr:to>
      <xdr:col>2</xdr:col>
      <xdr:colOff>274320</xdr:colOff>
      <xdr:row>1050</xdr:row>
      <xdr:rowOff>153035</xdr:rowOff>
    </xdr:to>
    <xdr:sp>
      <xdr:nvSpPr>
        <xdr:cNvPr id="3344" name="AutoShape 43" descr="报表底图"/>
        <xdr:cNvSpPr>
          <a:spLocks noChangeAspect="1" noChangeArrowheads="1"/>
        </xdr:cNvSpPr>
      </xdr:nvSpPr>
      <xdr:spPr>
        <a:xfrm>
          <a:off x="1428115" y="5521502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1049</xdr:row>
      <xdr:rowOff>0</xdr:rowOff>
    </xdr:from>
    <xdr:to>
      <xdr:col>2</xdr:col>
      <xdr:colOff>274320</xdr:colOff>
      <xdr:row>1050</xdr:row>
      <xdr:rowOff>153035</xdr:rowOff>
    </xdr:to>
    <xdr:sp>
      <xdr:nvSpPr>
        <xdr:cNvPr id="3345" name="AutoShape 44" descr="报表底图"/>
        <xdr:cNvSpPr>
          <a:spLocks noChangeAspect="1" noChangeArrowheads="1"/>
        </xdr:cNvSpPr>
      </xdr:nvSpPr>
      <xdr:spPr>
        <a:xfrm>
          <a:off x="1428115" y="5521502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1049</xdr:row>
      <xdr:rowOff>0</xdr:rowOff>
    </xdr:from>
    <xdr:to>
      <xdr:col>2</xdr:col>
      <xdr:colOff>274320</xdr:colOff>
      <xdr:row>1050</xdr:row>
      <xdr:rowOff>153035</xdr:rowOff>
    </xdr:to>
    <xdr:sp>
      <xdr:nvSpPr>
        <xdr:cNvPr id="3346" name="AutoShape 45" descr="报表底图"/>
        <xdr:cNvSpPr>
          <a:spLocks noChangeAspect="1" noChangeArrowheads="1"/>
        </xdr:cNvSpPr>
      </xdr:nvSpPr>
      <xdr:spPr>
        <a:xfrm>
          <a:off x="1428115" y="5521502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1049</xdr:row>
      <xdr:rowOff>0</xdr:rowOff>
    </xdr:from>
    <xdr:to>
      <xdr:col>2</xdr:col>
      <xdr:colOff>274320</xdr:colOff>
      <xdr:row>1050</xdr:row>
      <xdr:rowOff>153035</xdr:rowOff>
    </xdr:to>
    <xdr:sp>
      <xdr:nvSpPr>
        <xdr:cNvPr id="3347" name="AutoShape 46" descr="报表底图"/>
        <xdr:cNvSpPr>
          <a:spLocks noChangeAspect="1" noChangeArrowheads="1"/>
        </xdr:cNvSpPr>
      </xdr:nvSpPr>
      <xdr:spPr>
        <a:xfrm>
          <a:off x="1428115" y="5521502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1049</xdr:row>
      <xdr:rowOff>0</xdr:rowOff>
    </xdr:from>
    <xdr:to>
      <xdr:col>2</xdr:col>
      <xdr:colOff>274320</xdr:colOff>
      <xdr:row>1050</xdr:row>
      <xdr:rowOff>153035</xdr:rowOff>
    </xdr:to>
    <xdr:sp>
      <xdr:nvSpPr>
        <xdr:cNvPr id="3348" name="AutoShape 47" descr="报表底图"/>
        <xdr:cNvSpPr>
          <a:spLocks noChangeAspect="1" noChangeArrowheads="1"/>
        </xdr:cNvSpPr>
      </xdr:nvSpPr>
      <xdr:spPr>
        <a:xfrm>
          <a:off x="1428115" y="5521502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1049</xdr:row>
      <xdr:rowOff>0</xdr:rowOff>
    </xdr:from>
    <xdr:to>
      <xdr:col>2</xdr:col>
      <xdr:colOff>274320</xdr:colOff>
      <xdr:row>1050</xdr:row>
      <xdr:rowOff>122555</xdr:rowOff>
    </xdr:to>
    <xdr:sp>
      <xdr:nvSpPr>
        <xdr:cNvPr id="3349" name="AutoShape 48" descr="报表底图"/>
        <xdr:cNvSpPr>
          <a:spLocks noChangeAspect="1" noChangeArrowheads="1"/>
        </xdr:cNvSpPr>
      </xdr:nvSpPr>
      <xdr:spPr>
        <a:xfrm>
          <a:off x="1428115" y="5521502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1049</xdr:row>
      <xdr:rowOff>0</xdr:rowOff>
    </xdr:from>
    <xdr:to>
      <xdr:col>2</xdr:col>
      <xdr:colOff>274320</xdr:colOff>
      <xdr:row>1050</xdr:row>
      <xdr:rowOff>122555</xdr:rowOff>
    </xdr:to>
    <xdr:sp>
      <xdr:nvSpPr>
        <xdr:cNvPr id="3350" name="AutoShape 49" descr="报表底图"/>
        <xdr:cNvSpPr>
          <a:spLocks noChangeAspect="1" noChangeArrowheads="1"/>
        </xdr:cNvSpPr>
      </xdr:nvSpPr>
      <xdr:spPr>
        <a:xfrm>
          <a:off x="1428115" y="5521502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1049</xdr:row>
      <xdr:rowOff>0</xdr:rowOff>
    </xdr:from>
    <xdr:to>
      <xdr:col>2</xdr:col>
      <xdr:colOff>274320</xdr:colOff>
      <xdr:row>1050</xdr:row>
      <xdr:rowOff>122555</xdr:rowOff>
    </xdr:to>
    <xdr:sp>
      <xdr:nvSpPr>
        <xdr:cNvPr id="3351" name="AutoShape 50" descr="报表底图"/>
        <xdr:cNvSpPr>
          <a:spLocks noChangeAspect="1" noChangeArrowheads="1"/>
        </xdr:cNvSpPr>
      </xdr:nvSpPr>
      <xdr:spPr>
        <a:xfrm>
          <a:off x="1428115" y="5521502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1049</xdr:row>
      <xdr:rowOff>0</xdr:rowOff>
    </xdr:from>
    <xdr:to>
      <xdr:col>2</xdr:col>
      <xdr:colOff>274320</xdr:colOff>
      <xdr:row>1050</xdr:row>
      <xdr:rowOff>122555</xdr:rowOff>
    </xdr:to>
    <xdr:sp>
      <xdr:nvSpPr>
        <xdr:cNvPr id="3352" name="AutoShape 51" descr="报表底图"/>
        <xdr:cNvSpPr>
          <a:spLocks noChangeAspect="1" noChangeArrowheads="1"/>
        </xdr:cNvSpPr>
      </xdr:nvSpPr>
      <xdr:spPr>
        <a:xfrm>
          <a:off x="1428115" y="5521502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1049</xdr:row>
      <xdr:rowOff>0</xdr:rowOff>
    </xdr:from>
    <xdr:to>
      <xdr:col>2</xdr:col>
      <xdr:colOff>274320</xdr:colOff>
      <xdr:row>1050</xdr:row>
      <xdr:rowOff>122555</xdr:rowOff>
    </xdr:to>
    <xdr:sp>
      <xdr:nvSpPr>
        <xdr:cNvPr id="3353" name="AutoShape 52" descr="报表底图"/>
        <xdr:cNvSpPr>
          <a:spLocks noChangeAspect="1" noChangeArrowheads="1"/>
        </xdr:cNvSpPr>
      </xdr:nvSpPr>
      <xdr:spPr>
        <a:xfrm>
          <a:off x="1428115" y="5521502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1049</xdr:row>
      <xdr:rowOff>0</xdr:rowOff>
    </xdr:from>
    <xdr:to>
      <xdr:col>2</xdr:col>
      <xdr:colOff>274320</xdr:colOff>
      <xdr:row>1050</xdr:row>
      <xdr:rowOff>122555</xdr:rowOff>
    </xdr:to>
    <xdr:sp>
      <xdr:nvSpPr>
        <xdr:cNvPr id="3354" name="Image1" descr="报表底图"/>
        <xdr:cNvSpPr>
          <a:spLocks noChangeAspect="1" noChangeArrowheads="1"/>
        </xdr:cNvSpPr>
      </xdr:nvSpPr>
      <xdr:spPr>
        <a:xfrm>
          <a:off x="1428115" y="5521502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1049</xdr:row>
      <xdr:rowOff>0</xdr:rowOff>
    </xdr:from>
    <xdr:to>
      <xdr:col>2</xdr:col>
      <xdr:colOff>274320</xdr:colOff>
      <xdr:row>1050</xdr:row>
      <xdr:rowOff>153035</xdr:rowOff>
    </xdr:to>
    <xdr:sp>
      <xdr:nvSpPr>
        <xdr:cNvPr id="3355" name="Image1" descr="报表底图"/>
        <xdr:cNvSpPr>
          <a:spLocks noChangeAspect="1" noChangeArrowheads="1"/>
        </xdr:cNvSpPr>
      </xdr:nvSpPr>
      <xdr:spPr>
        <a:xfrm>
          <a:off x="1428115" y="5521502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1049</xdr:row>
      <xdr:rowOff>0</xdr:rowOff>
    </xdr:from>
    <xdr:to>
      <xdr:col>2</xdr:col>
      <xdr:colOff>274320</xdr:colOff>
      <xdr:row>1050</xdr:row>
      <xdr:rowOff>153035</xdr:rowOff>
    </xdr:to>
    <xdr:sp>
      <xdr:nvSpPr>
        <xdr:cNvPr id="3356" name="Image1" descr="报表底图"/>
        <xdr:cNvSpPr>
          <a:spLocks noChangeAspect="1" noChangeArrowheads="1"/>
        </xdr:cNvSpPr>
      </xdr:nvSpPr>
      <xdr:spPr>
        <a:xfrm>
          <a:off x="1428115" y="5521502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1049</xdr:row>
      <xdr:rowOff>0</xdr:rowOff>
    </xdr:from>
    <xdr:to>
      <xdr:col>2</xdr:col>
      <xdr:colOff>274320</xdr:colOff>
      <xdr:row>1050</xdr:row>
      <xdr:rowOff>153035</xdr:rowOff>
    </xdr:to>
    <xdr:sp>
      <xdr:nvSpPr>
        <xdr:cNvPr id="3357" name="Image1" descr="报表底图"/>
        <xdr:cNvSpPr>
          <a:spLocks noChangeAspect="1" noChangeArrowheads="1"/>
        </xdr:cNvSpPr>
      </xdr:nvSpPr>
      <xdr:spPr>
        <a:xfrm>
          <a:off x="1428115" y="5521502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1049</xdr:row>
      <xdr:rowOff>0</xdr:rowOff>
    </xdr:from>
    <xdr:to>
      <xdr:col>2</xdr:col>
      <xdr:colOff>274320</xdr:colOff>
      <xdr:row>1050</xdr:row>
      <xdr:rowOff>153035</xdr:rowOff>
    </xdr:to>
    <xdr:sp>
      <xdr:nvSpPr>
        <xdr:cNvPr id="3358" name="Image1" descr="报表底图"/>
        <xdr:cNvSpPr>
          <a:spLocks noChangeAspect="1" noChangeArrowheads="1"/>
        </xdr:cNvSpPr>
      </xdr:nvSpPr>
      <xdr:spPr>
        <a:xfrm>
          <a:off x="1428115" y="5521502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1049</xdr:row>
      <xdr:rowOff>0</xdr:rowOff>
    </xdr:from>
    <xdr:to>
      <xdr:col>2</xdr:col>
      <xdr:colOff>274320</xdr:colOff>
      <xdr:row>1050</xdr:row>
      <xdr:rowOff>153035</xdr:rowOff>
    </xdr:to>
    <xdr:sp>
      <xdr:nvSpPr>
        <xdr:cNvPr id="3359" name="Image1" descr="报表底图"/>
        <xdr:cNvSpPr>
          <a:spLocks noChangeAspect="1" noChangeArrowheads="1"/>
        </xdr:cNvSpPr>
      </xdr:nvSpPr>
      <xdr:spPr>
        <a:xfrm>
          <a:off x="1428115" y="5521502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1049</xdr:row>
      <xdr:rowOff>0</xdr:rowOff>
    </xdr:from>
    <xdr:to>
      <xdr:col>2</xdr:col>
      <xdr:colOff>274320</xdr:colOff>
      <xdr:row>1050</xdr:row>
      <xdr:rowOff>153035</xdr:rowOff>
    </xdr:to>
    <xdr:sp>
      <xdr:nvSpPr>
        <xdr:cNvPr id="3360" name="Image1" descr="报表底图"/>
        <xdr:cNvSpPr>
          <a:spLocks noChangeAspect="1" noChangeArrowheads="1"/>
        </xdr:cNvSpPr>
      </xdr:nvSpPr>
      <xdr:spPr>
        <a:xfrm>
          <a:off x="1428115" y="5521502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1049</xdr:row>
      <xdr:rowOff>0</xdr:rowOff>
    </xdr:from>
    <xdr:to>
      <xdr:col>2</xdr:col>
      <xdr:colOff>274320</xdr:colOff>
      <xdr:row>1050</xdr:row>
      <xdr:rowOff>153035</xdr:rowOff>
    </xdr:to>
    <xdr:sp>
      <xdr:nvSpPr>
        <xdr:cNvPr id="3361" name="Image1" descr="报表底图"/>
        <xdr:cNvSpPr>
          <a:spLocks noChangeAspect="1" noChangeArrowheads="1"/>
        </xdr:cNvSpPr>
      </xdr:nvSpPr>
      <xdr:spPr>
        <a:xfrm>
          <a:off x="1428115" y="5521502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1049</xdr:row>
      <xdr:rowOff>0</xdr:rowOff>
    </xdr:from>
    <xdr:to>
      <xdr:col>2</xdr:col>
      <xdr:colOff>274320</xdr:colOff>
      <xdr:row>1050</xdr:row>
      <xdr:rowOff>122555</xdr:rowOff>
    </xdr:to>
    <xdr:sp>
      <xdr:nvSpPr>
        <xdr:cNvPr id="3362" name="Image1" descr="报表底图"/>
        <xdr:cNvSpPr>
          <a:spLocks noChangeAspect="1" noChangeArrowheads="1"/>
        </xdr:cNvSpPr>
      </xdr:nvSpPr>
      <xdr:spPr>
        <a:xfrm>
          <a:off x="1428115" y="5521502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1049</xdr:row>
      <xdr:rowOff>0</xdr:rowOff>
    </xdr:from>
    <xdr:to>
      <xdr:col>2</xdr:col>
      <xdr:colOff>274320</xdr:colOff>
      <xdr:row>1050</xdr:row>
      <xdr:rowOff>122555</xdr:rowOff>
    </xdr:to>
    <xdr:sp>
      <xdr:nvSpPr>
        <xdr:cNvPr id="3363" name="Image1" descr="报表底图"/>
        <xdr:cNvSpPr>
          <a:spLocks noChangeAspect="1" noChangeArrowheads="1"/>
        </xdr:cNvSpPr>
      </xdr:nvSpPr>
      <xdr:spPr>
        <a:xfrm>
          <a:off x="1428115" y="5521502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1049</xdr:row>
      <xdr:rowOff>0</xdr:rowOff>
    </xdr:from>
    <xdr:to>
      <xdr:col>2</xdr:col>
      <xdr:colOff>274320</xdr:colOff>
      <xdr:row>1050</xdr:row>
      <xdr:rowOff>122555</xdr:rowOff>
    </xdr:to>
    <xdr:sp>
      <xdr:nvSpPr>
        <xdr:cNvPr id="3364" name="Image1" descr="报表底图"/>
        <xdr:cNvSpPr>
          <a:spLocks noChangeAspect="1" noChangeArrowheads="1"/>
        </xdr:cNvSpPr>
      </xdr:nvSpPr>
      <xdr:spPr>
        <a:xfrm>
          <a:off x="1428115" y="5521502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1049</xdr:row>
      <xdr:rowOff>0</xdr:rowOff>
    </xdr:from>
    <xdr:to>
      <xdr:col>2</xdr:col>
      <xdr:colOff>274320</xdr:colOff>
      <xdr:row>1050</xdr:row>
      <xdr:rowOff>122555</xdr:rowOff>
    </xdr:to>
    <xdr:sp>
      <xdr:nvSpPr>
        <xdr:cNvPr id="3365" name="Image1" descr="报表底图"/>
        <xdr:cNvSpPr>
          <a:spLocks noChangeAspect="1" noChangeArrowheads="1"/>
        </xdr:cNvSpPr>
      </xdr:nvSpPr>
      <xdr:spPr>
        <a:xfrm>
          <a:off x="1428115" y="5521502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1049</xdr:row>
      <xdr:rowOff>0</xdr:rowOff>
    </xdr:from>
    <xdr:to>
      <xdr:col>2</xdr:col>
      <xdr:colOff>274320</xdr:colOff>
      <xdr:row>1050</xdr:row>
      <xdr:rowOff>122555</xdr:rowOff>
    </xdr:to>
    <xdr:sp>
      <xdr:nvSpPr>
        <xdr:cNvPr id="3366" name="Image1" descr="报表底图"/>
        <xdr:cNvSpPr>
          <a:spLocks noChangeAspect="1" noChangeArrowheads="1"/>
        </xdr:cNvSpPr>
      </xdr:nvSpPr>
      <xdr:spPr>
        <a:xfrm>
          <a:off x="1428115" y="5521502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1049</xdr:row>
      <xdr:rowOff>0</xdr:rowOff>
    </xdr:from>
    <xdr:to>
      <xdr:col>2</xdr:col>
      <xdr:colOff>274320</xdr:colOff>
      <xdr:row>1050</xdr:row>
      <xdr:rowOff>122555</xdr:rowOff>
    </xdr:to>
    <xdr:sp>
      <xdr:nvSpPr>
        <xdr:cNvPr id="3367" name="Image1" descr="报表底图"/>
        <xdr:cNvSpPr>
          <a:spLocks noChangeAspect="1" noChangeArrowheads="1"/>
        </xdr:cNvSpPr>
      </xdr:nvSpPr>
      <xdr:spPr>
        <a:xfrm>
          <a:off x="1428115" y="5521502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1049</xdr:row>
      <xdr:rowOff>0</xdr:rowOff>
    </xdr:from>
    <xdr:to>
      <xdr:col>2</xdr:col>
      <xdr:colOff>274320</xdr:colOff>
      <xdr:row>1050</xdr:row>
      <xdr:rowOff>153035</xdr:rowOff>
    </xdr:to>
    <xdr:sp>
      <xdr:nvSpPr>
        <xdr:cNvPr id="3368" name="Image1" descr="报表底图"/>
        <xdr:cNvSpPr>
          <a:spLocks noChangeAspect="1" noChangeArrowheads="1"/>
        </xdr:cNvSpPr>
      </xdr:nvSpPr>
      <xdr:spPr>
        <a:xfrm>
          <a:off x="1428115" y="5521502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1049</xdr:row>
      <xdr:rowOff>0</xdr:rowOff>
    </xdr:from>
    <xdr:to>
      <xdr:col>2</xdr:col>
      <xdr:colOff>274320</xdr:colOff>
      <xdr:row>1050</xdr:row>
      <xdr:rowOff>153035</xdr:rowOff>
    </xdr:to>
    <xdr:sp>
      <xdr:nvSpPr>
        <xdr:cNvPr id="3369" name="Image1" descr="报表底图"/>
        <xdr:cNvSpPr>
          <a:spLocks noChangeAspect="1" noChangeArrowheads="1"/>
        </xdr:cNvSpPr>
      </xdr:nvSpPr>
      <xdr:spPr>
        <a:xfrm>
          <a:off x="1428115" y="5521502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1049</xdr:row>
      <xdr:rowOff>0</xdr:rowOff>
    </xdr:from>
    <xdr:to>
      <xdr:col>2</xdr:col>
      <xdr:colOff>274320</xdr:colOff>
      <xdr:row>1050</xdr:row>
      <xdr:rowOff>153035</xdr:rowOff>
    </xdr:to>
    <xdr:sp>
      <xdr:nvSpPr>
        <xdr:cNvPr id="3370" name="Image1" descr="报表底图"/>
        <xdr:cNvSpPr>
          <a:spLocks noChangeAspect="1" noChangeArrowheads="1"/>
        </xdr:cNvSpPr>
      </xdr:nvSpPr>
      <xdr:spPr>
        <a:xfrm>
          <a:off x="1428115" y="5521502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1049</xdr:row>
      <xdr:rowOff>0</xdr:rowOff>
    </xdr:from>
    <xdr:to>
      <xdr:col>2</xdr:col>
      <xdr:colOff>274320</xdr:colOff>
      <xdr:row>1050</xdr:row>
      <xdr:rowOff>153035</xdr:rowOff>
    </xdr:to>
    <xdr:sp>
      <xdr:nvSpPr>
        <xdr:cNvPr id="3371" name="Image1" descr="报表底图"/>
        <xdr:cNvSpPr>
          <a:spLocks noChangeAspect="1" noChangeArrowheads="1"/>
        </xdr:cNvSpPr>
      </xdr:nvSpPr>
      <xdr:spPr>
        <a:xfrm>
          <a:off x="1428115" y="5521502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1049</xdr:row>
      <xdr:rowOff>0</xdr:rowOff>
    </xdr:from>
    <xdr:to>
      <xdr:col>2</xdr:col>
      <xdr:colOff>274320</xdr:colOff>
      <xdr:row>1050</xdr:row>
      <xdr:rowOff>153035</xdr:rowOff>
    </xdr:to>
    <xdr:sp>
      <xdr:nvSpPr>
        <xdr:cNvPr id="3372" name="Image1" descr="报表底图"/>
        <xdr:cNvSpPr>
          <a:spLocks noChangeAspect="1" noChangeArrowheads="1"/>
        </xdr:cNvSpPr>
      </xdr:nvSpPr>
      <xdr:spPr>
        <a:xfrm>
          <a:off x="1428115" y="5521502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1049</xdr:row>
      <xdr:rowOff>0</xdr:rowOff>
    </xdr:from>
    <xdr:to>
      <xdr:col>2</xdr:col>
      <xdr:colOff>274320</xdr:colOff>
      <xdr:row>1050</xdr:row>
      <xdr:rowOff>153035</xdr:rowOff>
    </xdr:to>
    <xdr:sp>
      <xdr:nvSpPr>
        <xdr:cNvPr id="3373" name="Image1" descr="报表底图"/>
        <xdr:cNvSpPr>
          <a:spLocks noChangeAspect="1" noChangeArrowheads="1"/>
        </xdr:cNvSpPr>
      </xdr:nvSpPr>
      <xdr:spPr>
        <a:xfrm>
          <a:off x="1428115" y="5521502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1049</xdr:row>
      <xdr:rowOff>0</xdr:rowOff>
    </xdr:from>
    <xdr:to>
      <xdr:col>2</xdr:col>
      <xdr:colOff>274320</xdr:colOff>
      <xdr:row>1050</xdr:row>
      <xdr:rowOff>153035</xdr:rowOff>
    </xdr:to>
    <xdr:sp>
      <xdr:nvSpPr>
        <xdr:cNvPr id="3374" name="Image1" descr="报表底图"/>
        <xdr:cNvSpPr>
          <a:spLocks noChangeAspect="1" noChangeArrowheads="1"/>
        </xdr:cNvSpPr>
      </xdr:nvSpPr>
      <xdr:spPr>
        <a:xfrm>
          <a:off x="1428115" y="5521502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1049</xdr:row>
      <xdr:rowOff>0</xdr:rowOff>
    </xdr:from>
    <xdr:to>
      <xdr:col>2</xdr:col>
      <xdr:colOff>274320</xdr:colOff>
      <xdr:row>1050</xdr:row>
      <xdr:rowOff>122555</xdr:rowOff>
    </xdr:to>
    <xdr:sp>
      <xdr:nvSpPr>
        <xdr:cNvPr id="3375" name="Image1" descr="报表底图"/>
        <xdr:cNvSpPr>
          <a:spLocks noChangeAspect="1" noChangeArrowheads="1"/>
        </xdr:cNvSpPr>
      </xdr:nvSpPr>
      <xdr:spPr>
        <a:xfrm>
          <a:off x="1428115" y="5521502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1049</xdr:row>
      <xdr:rowOff>0</xdr:rowOff>
    </xdr:from>
    <xdr:to>
      <xdr:col>2</xdr:col>
      <xdr:colOff>274320</xdr:colOff>
      <xdr:row>1050</xdr:row>
      <xdr:rowOff>122555</xdr:rowOff>
    </xdr:to>
    <xdr:sp>
      <xdr:nvSpPr>
        <xdr:cNvPr id="3376" name="Image1" descr="报表底图"/>
        <xdr:cNvSpPr>
          <a:spLocks noChangeAspect="1" noChangeArrowheads="1"/>
        </xdr:cNvSpPr>
      </xdr:nvSpPr>
      <xdr:spPr>
        <a:xfrm>
          <a:off x="1428115" y="5521502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1049</xdr:row>
      <xdr:rowOff>0</xdr:rowOff>
    </xdr:from>
    <xdr:to>
      <xdr:col>2</xdr:col>
      <xdr:colOff>274320</xdr:colOff>
      <xdr:row>1050</xdr:row>
      <xdr:rowOff>122555</xdr:rowOff>
    </xdr:to>
    <xdr:sp>
      <xdr:nvSpPr>
        <xdr:cNvPr id="3377" name="Image1" descr="报表底图"/>
        <xdr:cNvSpPr>
          <a:spLocks noChangeAspect="1" noChangeArrowheads="1"/>
        </xdr:cNvSpPr>
      </xdr:nvSpPr>
      <xdr:spPr>
        <a:xfrm>
          <a:off x="1428115" y="5521502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1049</xdr:row>
      <xdr:rowOff>0</xdr:rowOff>
    </xdr:from>
    <xdr:to>
      <xdr:col>2</xdr:col>
      <xdr:colOff>274320</xdr:colOff>
      <xdr:row>1050</xdr:row>
      <xdr:rowOff>122555</xdr:rowOff>
    </xdr:to>
    <xdr:sp>
      <xdr:nvSpPr>
        <xdr:cNvPr id="3378" name="Image1" descr="报表底图"/>
        <xdr:cNvSpPr>
          <a:spLocks noChangeAspect="1" noChangeArrowheads="1"/>
        </xdr:cNvSpPr>
      </xdr:nvSpPr>
      <xdr:spPr>
        <a:xfrm>
          <a:off x="1428115" y="5521502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1049</xdr:row>
      <xdr:rowOff>0</xdr:rowOff>
    </xdr:from>
    <xdr:to>
      <xdr:col>2</xdr:col>
      <xdr:colOff>274320</xdr:colOff>
      <xdr:row>1050</xdr:row>
      <xdr:rowOff>122555</xdr:rowOff>
    </xdr:to>
    <xdr:sp>
      <xdr:nvSpPr>
        <xdr:cNvPr id="3379" name="Image1" descr="报表底图"/>
        <xdr:cNvSpPr>
          <a:spLocks noChangeAspect="1" noChangeArrowheads="1"/>
        </xdr:cNvSpPr>
      </xdr:nvSpPr>
      <xdr:spPr>
        <a:xfrm>
          <a:off x="1428115" y="5521502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1049</xdr:row>
      <xdr:rowOff>0</xdr:rowOff>
    </xdr:from>
    <xdr:to>
      <xdr:col>2</xdr:col>
      <xdr:colOff>274320</xdr:colOff>
      <xdr:row>1050</xdr:row>
      <xdr:rowOff>122555</xdr:rowOff>
    </xdr:to>
    <xdr:sp>
      <xdr:nvSpPr>
        <xdr:cNvPr id="3380" name="AutoShape 27" descr="报表底图"/>
        <xdr:cNvSpPr>
          <a:spLocks noChangeAspect="1" noChangeArrowheads="1"/>
        </xdr:cNvSpPr>
      </xdr:nvSpPr>
      <xdr:spPr>
        <a:xfrm>
          <a:off x="1428115" y="5521502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1049</xdr:row>
      <xdr:rowOff>0</xdr:rowOff>
    </xdr:from>
    <xdr:to>
      <xdr:col>2</xdr:col>
      <xdr:colOff>274320</xdr:colOff>
      <xdr:row>1050</xdr:row>
      <xdr:rowOff>153035</xdr:rowOff>
    </xdr:to>
    <xdr:sp>
      <xdr:nvSpPr>
        <xdr:cNvPr id="3381" name="AutoShape 28" descr="报表底图"/>
        <xdr:cNvSpPr>
          <a:spLocks noChangeAspect="1" noChangeArrowheads="1"/>
        </xdr:cNvSpPr>
      </xdr:nvSpPr>
      <xdr:spPr>
        <a:xfrm>
          <a:off x="1428115" y="5521502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1049</xdr:row>
      <xdr:rowOff>0</xdr:rowOff>
    </xdr:from>
    <xdr:to>
      <xdr:col>2</xdr:col>
      <xdr:colOff>274320</xdr:colOff>
      <xdr:row>1050</xdr:row>
      <xdr:rowOff>153035</xdr:rowOff>
    </xdr:to>
    <xdr:sp>
      <xdr:nvSpPr>
        <xdr:cNvPr id="3382" name="AutoShape 29" descr="报表底图"/>
        <xdr:cNvSpPr>
          <a:spLocks noChangeAspect="1" noChangeArrowheads="1"/>
        </xdr:cNvSpPr>
      </xdr:nvSpPr>
      <xdr:spPr>
        <a:xfrm>
          <a:off x="1428115" y="5521502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1049</xdr:row>
      <xdr:rowOff>0</xdr:rowOff>
    </xdr:from>
    <xdr:to>
      <xdr:col>2</xdr:col>
      <xdr:colOff>274320</xdr:colOff>
      <xdr:row>1050</xdr:row>
      <xdr:rowOff>153035</xdr:rowOff>
    </xdr:to>
    <xdr:sp>
      <xdr:nvSpPr>
        <xdr:cNvPr id="3383" name="AutoShape 30" descr="报表底图"/>
        <xdr:cNvSpPr>
          <a:spLocks noChangeAspect="1" noChangeArrowheads="1"/>
        </xdr:cNvSpPr>
      </xdr:nvSpPr>
      <xdr:spPr>
        <a:xfrm>
          <a:off x="1428115" y="5521502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1049</xdr:row>
      <xdr:rowOff>0</xdr:rowOff>
    </xdr:from>
    <xdr:to>
      <xdr:col>2</xdr:col>
      <xdr:colOff>274320</xdr:colOff>
      <xdr:row>1050</xdr:row>
      <xdr:rowOff>153035</xdr:rowOff>
    </xdr:to>
    <xdr:sp>
      <xdr:nvSpPr>
        <xdr:cNvPr id="3384" name="AutoShape 31" descr="报表底图"/>
        <xdr:cNvSpPr>
          <a:spLocks noChangeAspect="1" noChangeArrowheads="1"/>
        </xdr:cNvSpPr>
      </xdr:nvSpPr>
      <xdr:spPr>
        <a:xfrm>
          <a:off x="1428115" y="5521502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1049</xdr:row>
      <xdr:rowOff>0</xdr:rowOff>
    </xdr:from>
    <xdr:to>
      <xdr:col>2</xdr:col>
      <xdr:colOff>274320</xdr:colOff>
      <xdr:row>1050</xdr:row>
      <xdr:rowOff>153035</xdr:rowOff>
    </xdr:to>
    <xdr:sp>
      <xdr:nvSpPr>
        <xdr:cNvPr id="3385" name="AutoShape 32" descr="报表底图"/>
        <xdr:cNvSpPr>
          <a:spLocks noChangeAspect="1" noChangeArrowheads="1"/>
        </xdr:cNvSpPr>
      </xdr:nvSpPr>
      <xdr:spPr>
        <a:xfrm>
          <a:off x="1428115" y="5521502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1049</xdr:row>
      <xdr:rowOff>0</xdr:rowOff>
    </xdr:from>
    <xdr:to>
      <xdr:col>2</xdr:col>
      <xdr:colOff>274320</xdr:colOff>
      <xdr:row>1050</xdr:row>
      <xdr:rowOff>153035</xdr:rowOff>
    </xdr:to>
    <xdr:sp>
      <xdr:nvSpPr>
        <xdr:cNvPr id="3386" name="AutoShape 33" descr="报表底图"/>
        <xdr:cNvSpPr>
          <a:spLocks noChangeAspect="1" noChangeArrowheads="1"/>
        </xdr:cNvSpPr>
      </xdr:nvSpPr>
      <xdr:spPr>
        <a:xfrm>
          <a:off x="1428115" y="5521502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1049</xdr:row>
      <xdr:rowOff>0</xdr:rowOff>
    </xdr:from>
    <xdr:to>
      <xdr:col>2</xdr:col>
      <xdr:colOff>274320</xdr:colOff>
      <xdr:row>1050</xdr:row>
      <xdr:rowOff>153035</xdr:rowOff>
    </xdr:to>
    <xdr:sp>
      <xdr:nvSpPr>
        <xdr:cNvPr id="3387" name="AutoShape 34" descr="报表底图"/>
        <xdr:cNvSpPr>
          <a:spLocks noChangeAspect="1" noChangeArrowheads="1"/>
        </xdr:cNvSpPr>
      </xdr:nvSpPr>
      <xdr:spPr>
        <a:xfrm>
          <a:off x="1428115" y="5521502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1049</xdr:row>
      <xdr:rowOff>0</xdr:rowOff>
    </xdr:from>
    <xdr:to>
      <xdr:col>2</xdr:col>
      <xdr:colOff>274320</xdr:colOff>
      <xdr:row>1050</xdr:row>
      <xdr:rowOff>122555</xdr:rowOff>
    </xdr:to>
    <xdr:sp>
      <xdr:nvSpPr>
        <xdr:cNvPr id="3388" name="AutoShape 35" descr="报表底图"/>
        <xdr:cNvSpPr>
          <a:spLocks noChangeAspect="1" noChangeArrowheads="1"/>
        </xdr:cNvSpPr>
      </xdr:nvSpPr>
      <xdr:spPr>
        <a:xfrm>
          <a:off x="1428115" y="5521502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1049</xdr:row>
      <xdr:rowOff>0</xdr:rowOff>
    </xdr:from>
    <xdr:to>
      <xdr:col>2</xdr:col>
      <xdr:colOff>274320</xdr:colOff>
      <xdr:row>1050</xdr:row>
      <xdr:rowOff>122555</xdr:rowOff>
    </xdr:to>
    <xdr:sp>
      <xdr:nvSpPr>
        <xdr:cNvPr id="3389" name="AutoShape 36" descr="报表底图"/>
        <xdr:cNvSpPr>
          <a:spLocks noChangeAspect="1" noChangeArrowheads="1"/>
        </xdr:cNvSpPr>
      </xdr:nvSpPr>
      <xdr:spPr>
        <a:xfrm>
          <a:off x="1428115" y="5521502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1049</xdr:row>
      <xdr:rowOff>0</xdr:rowOff>
    </xdr:from>
    <xdr:to>
      <xdr:col>2</xdr:col>
      <xdr:colOff>274320</xdr:colOff>
      <xdr:row>1050</xdr:row>
      <xdr:rowOff>122555</xdr:rowOff>
    </xdr:to>
    <xdr:sp>
      <xdr:nvSpPr>
        <xdr:cNvPr id="3390" name="AutoShape 37" descr="报表底图"/>
        <xdr:cNvSpPr>
          <a:spLocks noChangeAspect="1" noChangeArrowheads="1"/>
        </xdr:cNvSpPr>
      </xdr:nvSpPr>
      <xdr:spPr>
        <a:xfrm>
          <a:off x="1428115" y="5521502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1049</xdr:row>
      <xdr:rowOff>0</xdr:rowOff>
    </xdr:from>
    <xdr:to>
      <xdr:col>2</xdr:col>
      <xdr:colOff>274320</xdr:colOff>
      <xdr:row>1050</xdr:row>
      <xdr:rowOff>122555</xdr:rowOff>
    </xdr:to>
    <xdr:sp>
      <xdr:nvSpPr>
        <xdr:cNvPr id="3391" name="AutoShape 38" descr="报表底图"/>
        <xdr:cNvSpPr>
          <a:spLocks noChangeAspect="1" noChangeArrowheads="1"/>
        </xdr:cNvSpPr>
      </xdr:nvSpPr>
      <xdr:spPr>
        <a:xfrm>
          <a:off x="1428115" y="5521502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1049</xdr:row>
      <xdr:rowOff>0</xdr:rowOff>
    </xdr:from>
    <xdr:to>
      <xdr:col>2</xdr:col>
      <xdr:colOff>274320</xdr:colOff>
      <xdr:row>1050</xdr:row>
      <xdr:rowOff>122555</xdr:rowOff>
    </xdr:to>
    <xdr:sp>
      <xdr:nvSpPr>
        <xdr:cNvPr id="3392" name="AutoShape 39" descr="报表底图"/>
        <xdr:cNvSpPr>
          <a:spLocks noChangeAspect="1" noChangeArrowheads="1"/>
        </xdr:cNvSpPr>
      </xdr:nvSpPr>
      <xdr:spPr>
        <a:xfrm>
          <a:off x="1428115" y="5521502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1049</xdr:row>
      <xdr:rowOff>0</xdr:rowOff>
    </xdr:from>
    <xdr:to>
      <xdr:col>2</xdr:col>
      <xdr:colOff>274320</xdr:colOff>
      <xdr:row>1050</xdr:row>
      <xdr:rowOff>122555</xdr:rowOff>
    </xdr:to>
    <xdr:sp>
      <xdr:nvSpPr>
        <xdr:cNvPr id="3393" name="AutoShape 40" descr="报表底图"/>
        <xdr:cNvSpPr>
          <a:spLocks noChangeAspect="1" noChangeArrowheads="1"/>
        </xdr:cNvSpPr>
      </xdr:nvSpPr>
      <xdr:spPr>
        <a:xfrm>
          <a:off x="1428115" y="5521502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1049</xdr:row>
      <xdr:rowOff>0</xdr:rowOff>
    </xdr:from>
    <xdr:to>
      <xdr:col>2</xdr:col>
      <xdr:colOff>274320</xdr:colOff>
      <xdr:row>1050</xdr:row>
      <xdr:rowOff>153035</xdr:rowOff>
    </xdr:to>
    <xdr:sp>
      <xdr:nvSpPr>
        <xdr:cNvPr id="3394" name="AutoShape 41" descr="报表底图"/>
        <xdr:cNvSpPr>
          <a:spLocks noChangeAspect="1" noChangeArrowheads="1"/>
        </xdr:cNvSpPr>
      </xdr:nvSpPr>
      <xdr:spPr>
        <a:xfrm>
          <a:off x="1428115" y="5521502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1049</xdr:row>
      <xdr:rowOff>0</xdr:rowOff>
    </xdr:from>
    <xdr:to>
      <xdr:col>2</xdr:col>
      <xdr:colOff>274320</xdr:colOff>
      <xdr:row>1050</xdr:row>
      <xdr:rowOff>153035</xdr:rowOff>
    </xdr:to>
    <xdr:sp>
      <xdr:nvSpPr>
        <xdr:cNvPr id="3395" name="AutoShape 42" descr="报表底图"/>
        <xdr:cNvSpPr>
          <a:spLocks noChangeAspect="1" noChangeArrowheads="1"/>
        </xdr:cNvSpPr>
      </xdr:nvSpPr>
      <xdr:spPr>
        <a:xfrm>
          <a:off x="1428115" y="5521502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1049</xdr:row>
      <xdr:rowOff>0</xdr:rowOff>
    </xdr:from>
    <xdr:to>
      <xdr:col>2</xdr:col>
      <xdr:colOff>274320</xdr:colOff>
      <xdr:row>1050</xdr:row>
      <xdr:rowOff>153035</xdr:rowOff>
    </xdr:to>
    <xdr:sp>
      <xdr:nvSpPr>
        <xdr:cNvPr id="3396" name="AutoShape 43" descr="报表底图"/>
        <xdr:cNvSpPr>
          <a:spLocks noChangeAspect="1" noChangeArrowheads="1"/>
        </xdr:cNvSpPr>
      </xdr:nvSpPr>
      <xdr:spPr>
        <a:xfrm>
          <a:off x="1428115" y="5521502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1049</xdr:row>
      <xdr:rowOff>0</xdr:rowOff>
    </xdr:from>
    <xdr:to>
      <xdr:col>2</xdr:col>
      <xdr:colOff>274320</xdr:colOff>
      <xdr:row>1050</xdr:row>
      <xdr:rowOff>153035</xdr:rowOff>
    </xdr:to>
    <xdr:sp>
      <xdr:nvSpPr>
        <xdr:cNvPr id="3397" name="AutoShape 44" descr="报表底图"/>
        <xdr:cNvSpPr>
          <a:spLocks noChangeAspect="1" noChangeArrowheads="1"/>
        </xdr:cNvSpPr>
      </xdr:nvSpPr>
      <xdr:spPr>
        <a:xfrm>
          <a:off x="1428115" y="5521502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1049</xdr:row>
      <xdr:rowOff>0</xdr:rowOff>
    </xdr:from>
    <xdr:to>
      <xdr:col>2</xdr:col>
      <xdr:colOff>274320</xdr:colOff>
      <xdr:row>1050</xdr:row>
      <xdr:rowOff>153035</xdr:rowOff>
    </xdr:to>
    <xdr:sp>
      <xdr:nvSpPr>
        <xdr:cNvPr id="3398" name="AutoShape 45" descr="报表底图"/>
        <xdr:cNvSpPr>
          <a:spLocks noChangeAspect="1" noChangeArrowheads="1"/>
        </xdr:cNvSpPr>
      </xdr:nvSpPr>
      <xdr:spPr>
        <a:xfrm>
          <a:off x="1428115" y="5521502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1049</xdr:row>
      <xdr:rowOff>0</xdr:rowOff>
    </xdr:from>
    <xdr:to>
      <xdr:col>2</xdr:col>
      <xdr:colOff>274320</xdr:colOff>
      <xdr:row>1050</xdr:row>
      <xdr:rowOff>153035</xdr:rowOff>
    </xdr:to>
    <xdr:sp>
      <xdr:nvSpPr>
        <xdr:cNvPr id="3399" name="AutoShape 46" descr="报表底图"/>
        <xdr:cNvSpPr>
          <a:spLocks noChangeAspect="1" noChangeArrowheads="1"/>
        </xdr:cNvSpPr>
      </xdr:nvSpPr>
      <xdr:spPr>
        <a:xfrm>
          <a:off x="1428115" y="5521502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1049</xdr:row>
      <xdr:rowOff>0</xdr:rowOff>
    </xdr:from>
    <xdr:to>
      <xdr:col>2</xdr:col>
      <xdr:colOff>274320</xdr:colOff>
      <xdr:row>1050</xdr:row>
      <xdr:rowOff>153035</xdr:rowOff>
    </xdr:to>
    <xdr:sp>
      <xdr:nvSpPr>
        <xdr:cNvPr id="3400" name="AutoShape 47" descr="报表底图"/>
        <xdr:cNvSpPr>
          <a:spLocks noChangeAspect="1" noChangeArrowheads="1"/>
        </xdr:cNvSpPr>
      </xdr:nvSpPr>
      <xdr:spPr>
        <a:xfrm>
          <a:off x="1428115" y="5521502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1049</xdr:row>
      <xdr:rowOff>0</xdr:rowOff>
    </xdr:from>
    <xdr:to>
      <xdr:col>2</xdr:col>
      <xdr:colOff>274320</xdr:colOff>
      <xdr:row>1050</xdr:row>
      <xdr:rowOff>122555</xdr:rowOff>
    </xdr:to>
    <xdr:sp>
      <xdr:nvSpPr>
        <xdr:cNvPr id="3401" name="AutoShape 48" descr="报表底图"/>
        <xdr:cNvSpPr>
          <a:spLocks noChangeAspect="1" noChangeArrowheads="1"/>
        </xdr:cNvSpPr>
      </xdr:nvSpPr>
      <xdr:spPr>
        <a:xfrm>
          <a:off x="1428115" y="5521502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1049</xdr:row>
      <xdr:rowOff>0</xdr:rowOff>
    </xdr:from>
    <xdr:to>
      <xdr:col>2</xdr:col>
      <xdr:colOff>274320</xdr:colOff>
      <xdr:row>1050</xdr:row>
      <xdr:rowOff>122555</xdr:rowOff>
    </xdr:to>
    <xdr:sp>
      <xdr:nvSpPr>
        <xdr:cNvPr id="3402" name="AutoShape 49" descr="报表底图"/>
        <xdr:cNvSpPr>
          <a:spLocks noChangeAspect="1" noChangeArrowheads="1"/>
        </xdr:cNvSpPr>
      </xdr:nvSpPr>
      <xdr:spPr>
        <a:xfrm>
          <a:off x="1428115" y="5521502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1049</xdr:row>
      <xdr:rowOff>0</xdr:rowOff>
    </xdr:from>
    <xdr:to>
      <xdr:col>2</xdr:col>
      <xdr:colOff>274320</xdr:colOff>
      <xdr:row>1050</xdr:row>
      <xdr:rowOff>122555</xdr:rowOff>
    </xdr:to>
    <xdr:sp>
      <xdr:nvSpPr>
        <xdr:cNvPr id="3403" name="AutoShape 50" descr="报表底图"/>
        <xdr:cNvSpPr>
          <a:spLocks noChangeAspect="1" noChangeArrowheads="1"/>
        </xdr:cNvSpPr>
      </xdr:nvSpPr>
      <xdr:spPr>
        <a:xfrm>
          <a:off x="1428115" y="5521502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1049</xdr:row>
      <xdr:rowOff>0</xdr:rowOff>
    </xdr:from>
    <xdr:to>
      <xdr:col>2</xdr:col>
      <xdr:colOff>274320</xdr:colOff>
      <xdr:row>1050</xdr:row>
      <xdr:rowOff>122555</xdr:rowOff>
    </xdr:to>
    <xdr:sp>
      <xdr:nvSpPr>
        <xdr:cNvPr id="3404" name="AutoShape 51" descr="报表底图"/>
        <xdr:cNvSpPr>
          <a:spLocks noChangeAspect="1" noChangeArrowheads="1"/>
        </xdr:cNvSpPr>
      </xdr:nvSpPr>
      <xdr:spPr>
        <a:xfrm>
          <a:off x="1428115" y="5521502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1049</xdr:row>
      <xdr:rowOff>0</xdr:rowOff>
    </xdr:from>
    <xdr:to>
      <xdr:col>2</xdr:col>
      <xdr:colOff>274320</xdr:colOff>
      <xdr:row>1050</xdr:row>
      <xdr:rowOff>122555</xdr:rowOff>
    </xdr:to>
    <xdr:sp>
      <xdr:nvSpPr>
        <xdr:cNvPr id="3405" name="AutoShape 52" descr="报表底图"/>
        <xdr:cNvSpPr>
          <a:spLocks noChangeAspect="1" noChangeArrowheads="1"/>
        </xdr:cNvSpPr>
      </xdr:nvSpPr>
      <xdr:spPr>
        <a:xfrm>
          <a:off x="1428115" y="5521502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1049</xdr:row>
      <xdr:rowOff>0</xdr:rowOff>
    </xdr:from>
    <xdr:to>
      <xdr:col>2</xdr:col>
      <xdr:colOff>274320</xdr:colOff>
      <xdr:row>1050</xdr:row>
      <xdr:rowOff>122555</xdr:rowOff>
    </xdr:to>
    <xdr:sp>
      <xdr:nvSpPr>
        <xdr:cNvPr id="3406" name="Image1" descr="报表底图"/>
        <xdr:cNvSpPr>
          <a:spLocks noChangeAspect="1" noChangeArrowheads="1"/>
        </xdr:cNvSpPr>
      </xdr:nvSpPr>
      <xdr:spPr>
        <a:xfrm>
          <a:off x="1428115" y="5521502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1049</xdr:row>
      <xdr:rowOff>0</xdr:rowOff>
    </xdr:from>
    <xdr:to>
      <xdr:col>2</xdr:col>
      <xdr:colOff>274320</xdr:colOff>
      <xdr:row>1050</xdr:row>
      <xdr:rowOff>153035</xdr:rowOff>
    </xdr:to>
    <xdr:sp>
      <xdr:nvSpPr>
        <xdr:cNvPr id="3407" name="Image1" descr="报表底图"/>
        <xdr:cNvSpPr>
          <a:spLocks noChangeAspect="1" noChangeArrowheads="1"/>
        </xdr:cNvSpPr>
      </xdr:nvSpPr>
      <xdr:spPr>
        <a:xfrm>
          <a:off x="1428115" y="5521502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1049</xdr:row>
      <xdr:rowOff>0</xdr:rowOff>
    </xdr:from>
    <xdr:to>
      <xdr:col>2</xdr:col>
      <xdr:colOff>274320</xdr:colOff>
      <xdr:row>1050</xdr:row>
      <xdr:rowOff>153035</xdr:rowOff>
    </xdr:to>
    <xdr:sp>
      <xdr:nvSpPr>
        <xdr:cNvPr id="3408" name="Image1" descr="报表底图"/>
        <xdr:cNvSpPr>
          <a:spLocks noChangeAspect="1" noChangeArrowheads="1"/>
        </xdr:cNvSpPr>
      </xdr:nvSpPr>
      <xdr:spPr>
        <a:xfrm>
          <a:off x="1428115" y="5521502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1049</xdr:row>
      <xdr:rowOff>0</xdr:rowOff>
    </xdr:from>
    <xdr:to>
      <xdr:col>2</xdr:col>
      <xdr:colOff>274320</xdr:colOff>
      <xdr:row>1050</xdr:row>
      <xdr:rowOff>153035</xdr:rowOff>
    </xdr:to>
    <xdr:sp>
      <xdr:nvSpPr>
        <xdr:cNvPr id="3409" name="Image1" descr="报表底图"/>
        <xdr:cNvSpPr>
          <a:spLocks noChangeAspect="1" noChangeArrowheads="1"/>
        </xdr:cNvSpPr>
      </xdr:nvSpPr>
      <xdr:spPr>
        <a:xfrm>
          <a:off x="1428115" y="5521502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1049</xdr:row>
      <xdr:rowOff>0</xdr:rowOff>
    </xdr:from>
    <xdr:to>
      <xdr:col>2</xdr:col>
      <xdr:colOff>274320</xdr:colOff>
      <xdr:row>1050</xdr:row>
      <xdr:rowOff>153035</xdr:rowOff>
    </xdr:to>
    <xdr:sp>
      <xdr:nvSpPr>
        <xdr:cNvPr id="3410" name="Image1" descr="报表底图"/>
        <xdr:cNvSpPr>
          <a:spLocks noChangeAspect="1" noChangeArrowheads="1"/>
        </xdr:cNvSpPr>
      </xdr:nvSpPr>
      <xdr:spPr>
        <a:xfrm>
          <a:off x="1428115" y="5521502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1049</xdr:row>
      <xdr:rowOff>0</xdr:rowOff>
    </xdr:from>
    <xdr:to>
      <xdr:col>2</xdr:col>
      <xdr:colOff>274320</xdr:colOff>
      <xdr:row>1050</xdr:row>
      <xdr:rowOff>153035</xdr:rowOff>
    </xdr:to>
    <xdr:sp>
      <xdr:nvSpPr>
        <xdr:cNvPr id="3411" name="Image1" descr="报表底图"/>
        <xdr:cNvSpPr>
          <a:spLocks noChangeAspect="1" noChangeArrowheads="1"/>
        </xdr:cNvSpPr>
      </xdr:nvSpPr>
      <xdr:spPr>
        <a:xfrm>
          <a:off x="1428115" y="5521502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1049</xdr:row>
      <xdr:rowOff>0</xdr:rowOff>
    </xdr:from>
    <xdr:to>
      <xdr:col>2</xdr:col>
      <xdr:colOff>274320</xdr:colOff>
      <xdr:row>1050</xdr:row>
      <xdr:rowOff>153035</xdr:rowOff>
    </xdr:to>
    <xdr:sp>
      <xdr:nvSpPr>
        <xdr:cNvPr id="3412" name="Image1" descr="报表底图"/>
        <xdr:cNvSpPr>
          <a:spLocks noChangeAspect="1" noChangeArrowheads="1"/>
        </xdr:cNvSpPr>
      </xdr:nvSpPr>
      <xdr:spPr>
        <a:xfrm>
          <a:off x="1428115" y="5521502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1049</xdr:row>
      <xdr:rowOff>0</xdr:rowOff>
    </xdr:from>
    <xdr:to>
      <xdr:col>2</xdr:col>
      <xdr:colOff>274320</xdr:colOff>
      <xdr:row>1050</xdr:row>
      <xdr:rowOff>153035</xdr:rowOff>
    </xdr:to>
    <xdr:sp>
      <xdr:nvSpPr>
        <xdr:cNvPr id="3413" name="Image1" descr="报表底图"/>
        <xdr:cNvSpPr>
          <a:spLocks noChangeAspect="1" noChangeArrowheads="1"/>
        </xdr:cNvSpPr>
      </xdr:nvSpPr>
      <xdr:spPr>
        <a:xfrm>
          <a:off x="1428115" y="5521502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1049</xdr:row>
      <xdr:rowOff>0</xdr:rowOff>
    </xdr:from>
    <xdr:to>
      <xdr:col>2</xdr:col>
      <xdr:colOff>274320</xdr:colOff>
      <xdr:row>1050</xdr:row>
      <xdr:rowOff>122555</xdr:rowOff>
    </xdr:to>
    <xdr:sp>
      <xdr:nvSpPr>
        <xdr:cNvPr id="3414" name="Image1" descr="报表底图"/>
        <xdr:cNvSpPr>
          <a:spLocks noChangeAspect="1" noChangeArrowheads="1"/>
        </xdr:cNvSpPr>
      </xdr:nvSpPr>
      <xdr:spPr>
        <a:xfrm>
          <a:off x="1428115" y="5521502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1049</xdr:row>
      <xdr:rowOff>0</xdr:rowOff>
    </xdr:from>
    <xdr:to>
      <xdr:col>2</xdr:col>
      <xdr:colOff>274320</xdr:colOff>
      <xdr:row>1050</xdr:row>
      <xdr:rowOff>122555</xdr:rowOff>
    </xdr:to>
    <xdr:sp>
      <xdr:nvSpPr>
        <xdr:cNvPr id="3415" name="Image1" descr="报表底图"/>
        <xdr:cNvSpPr>
          <a:spLocks noChangeAspect="1" noChangeArrowheads="1"/>
        </xdr:cNvSpPr>
      </xdr:nvSpPr>
      <xdr:spPr>
        <a:xfrm>
          <a:off x="1428115" y="5521502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1049</xdr:row>
      <xdr:rowOff>0</xdr:rowOff>
    </xdr:from>
    <xdr:to>
      <xdr:col>2</xdr:col>
      <xdr:colOff>274320</xdr:colOff>
      <xdr:row>1050</xdr:row>
      <xdr:rowOff>122555</xdr:rowOff>
    </xdr:to>
    <xdr:sp>
      <xdr:nvSpPr>
        <xdr:cNvPr id="3416" name="Image1" descr="报表底图"/>
        <xdr:cNvSpPr>
          <a:spLocks noChangeAspect="1" noChangeArrowheads="1"/>
        </xdr:cNvSpPr>
      </xdr:nvSpPr>
      <xdr:spPr>
        <a:xfrm>
          <a:off x="1428115" y="5521502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1049</xdr:row>
      <xdr:rowOff>0</xdr:rowOff>
    </xdr:from>
    <xdr:to>
      <xdr:col>2</xdr:col>
      <xdr:colOff>274320</xdr:colOff>
      <xdr:row>1050</xdr:row>
      <xdr:rowOff>122555</xdr:rowOff>
    </xdr:to>
    <xdr:sp>
      <xdr:nvSpPr>
        <xdr:cNvPr id="3417" name="Image1" descr="报表底图"/>
        <xdr:cNvSpPr>
          <a:spLocks noChangeAspect="1" noChangeArrowheads="1"/>
        </xdr:cNvSpPr>
      </xdr:nvSpPr>
      <xdr:spPr>
        <a:xfrm>
          <a:off x="1428115" y="5521502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1049</xdr:row>
      <xdr:rowOff>0</xdr:rowOff>
    </xdr:from>
    <xdr:to>
      <xdr:col>2</xdr:col>
      <xdr:colOff>274320</xdr:colOff>
      <xdr:row>1050</xdr:row>
      <xdr:rowOff>122555</xdr:rowOff>
    </xdr:to>
    <xdr:sp>
      <xdr:nvSpPr>
        <xdr:cNvPr id="3418" name="Image1" descr="报表底图"/>
        <xdr:cNvSpPr>
          <a:spLocks noChangeAspect="1" noChangeArrowheads="1"/>
        </xdr:cNvSpPr>
      </xdr:nvSpPr>
      <xdr:spPr>
        <a:xfrm>
          <a:off x="1428115" y="5521502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1049</xdr:row>
      <xdr:rowOff>0</xdr:rowOff>
    </xdr:from>
    <xdr:to>
      <xdr:col>2</xdr:col>
      <xdr:colOff>274320</xdr:colOff>
      <xdr:row>1050</xdr:row>
      <xdr:rowOff>122555</xdr:rowOff>
    </xdr:to>
    <xdr:sp>
      <xdr:nvSpPr>
        <xdr:cNvPr id="3419" name="Image1" descr="报表底图"/>
        <xdr:cNvSpPr>
          <a:spLocks noChangeAspect="1" noChangeArrowheads="1"/>
        </xdr:cNvSpPr>
      </xdr:nvSpPr>
      <xdr:spPr>
        <a:xfrm>
          <a:off x="1428115" y="5521502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1049</xdr:row>
      <xdr:rowOff>0</xdr:rowOff>
    </xdr:from>
    <xdr:to>
      <xdr:col>2</xdr:col>
      <xdr:colOff>274320</xdr:colOff>
      <xdr:row>1050</xdr:row>
      <xdr:rowOff>153035</xdr:rowOff>
    </xdr:to>
    <xdr:sp>
      <xdr:nvSpPr>
        <xdr:cNvPr id="3420" name="Image1" descr="报表底图"/>
        <xdr:cNvSpPr>
          <a:spLocks noChangeAspect="1" noChangeArrowheads="1"/>
        </xdr:cNvSpPr>
      </xdr:nvSpPr>
      <xdr:spPr>
        <a:xfrm>
          <a:off x="1428115" y="5521502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1049</xdr:row>
      <xdr:rowOff>0</xdr:rowOff>
    </xdr:from>
    <xdr:to>
      <xdr:col>2</xdr:col>
      <xdr:colOff>274320</xdr:colOff>
      <xdr:row>1050</xdr:row>
      <xdr:rowOff>153035</xdr:rowOff>
    </xdr:to>
    <xdr:sp>
      <xdr:nvSpPr>
        <xdr:cNvPr id="3421" name="Image1" descr="报表底图"/>
        <xdr:cNvSpPr>
          <a:spLocks noChangeAspect="1" noChangeArrowheads="1"/>
        </xdr:cNvSpPr>
      </xdr:nvSpPr>
      <xdr:spPr>
        <a:xfrm>
          <a:off x="1428115" y="5521502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1049</xdr:row>
      <xdr:rowOff>0</xdr:rowOff>
    </xdr:from>
    <xdr:to>
      <xdr:col>2</xdr:col>
      <xdr:colOff>274320</xdr:colOff>
      <xdr:row>1050</xdr:row>
      <xdr:rowOff>153035</xdr:rowOff>
    </xdr:to>
    <xdr:sp>
      <xdr:nvSpPr>
        <xdr:cNvPr id="3422" name="Image1" descr="报表底图"/>
        <xdr:cNvSpPr>
          <a:spLocks noChangeAspect="1" noChangeArrowheads="1"/>
        </xdr:cNvSpPr>
      </xdr:nvSpPr>
      <xdr:spPr>
        <a:xfrm>
          <a:off x="1428115" y="5521502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1049</xdr:row>
      <xdr:rowOff>0</xdr:rowOff>
    </xdr:from>
    <xdr:to>
      <xdr:col>2</xdr:col>
      <xdr:colOff>274320</xdr:colOff>
      <xdr:row>1050</xdr:row>
      <xdr:rowOff>153035</xdr:rowOff>
    </xdr:to>
    <xdr:sp>
      <xdr:nvSpPr>
        <xdr:cNvPr id="3423" name="Image1" descr="报表底图"/>
        <xdr:cNvSpPr>
          <a:spLocks noChangeAspect="1" noChangeArrowheads="1"/>
        </xdr:cNvSpPr>
      </xdr:nvSpPr>
      <xdr:spPr>
        <a:xfrm>
          <a:off x="1428115" y="5521502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1049</xdr:row>
      <xdr:rowOff>0</xdr:rowOff>
    </xdr:from>
    <xdr:to>
      <xdr:col>2</xdr:col>
      <xdr:colOff>274320</xdr:colOff>
      <xdr:row>1050</xdr:row>
      <xdr:rowOff>153035</xdr:rowOff>
    </xdr:to>
    <xdr:sp>
      <xdr:nvSpPr>
        <xdr:cNvPr id="3424" name="Image1" descr="报表底图"/>
        <xdr:cNvSpPr>
          <a:spLocks noChangeAspect="1" noChangeArrowheads="1"/>
        </xdr:cNvSpPr>
      </xdr:nvSpPr>
      <xdr:spPr>
        <a:xfrm>
          <a:off x="1428115" y="5521502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1049</xdr:row>
      <xdr:rowOff>0</xdr:rowOff>
    </xdr:from>
    <xdr:to>
      <xdr:col>2</xdr:col>
      <xdr:colOff>274320</xdr:colOff>
      <xdr:row>1050</xdr:row>
      <xdr:rowOff>153035</xdr:rowOff>
    </xdr:to>
    <xdr:sp>
      <xdr:nvSpPr>
        <xdr:cNvPr id="3425" name="Image1" descr="报表底图"/>
        <xdr:cNvSpPr>
          <a:spLocks noChangeAspect="1" noChangeArrowheads="1"/>
        </xdr:cNvSpPr>
      </xdr:nvSpPr>
      <xdr:spPr>
        <a:xfrm>
          <a:off x="1428115" y="5521502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1049</xdr:row>
      <xdr:rowOff>0</xdr:rowOff>
    </xdr:from>
    <xdr:to>
      <xdr:col>2</xdr:col>
      <xdr:colOff>274320</xdr:colOff>
      <xdr:row>1050</xdr:row>
      <xdr:rowOff>153035</xdr:rowOff>
    </xdr:to>
    <xdr:sp>
      <xdr:nvSpPr>
        <xdr:cNvPr id="3426" name="Image1" descr="报表底图"/>
        <xdr:cNvSpPr>
          <a:spLocks noChangeAspect="1" noChangeArrowheads="1"/>
        </xdr:cNvSpPr>
      </xdr:nvSpPr>
      <xdr:spPr>
        <a:xfrm>
          <a:off x="1428115" y="5521502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1049</xdr:row>
      <xdr:rowOff>0</xdr:rowOff>
    </xdr:from>
    <xdr:to>
      <xdr:col>2</xdr:col>
      <xdr:colOff>274320</xdr:colOff>
      <xdr:row>1050</xdr:row>
      <xdr:rowOff>122555</xdr:rowOff>
    </xdr:to>
    <xdr:sp>
      <xdr:nvSpPr>
        <xdr:cNvPr id="3427" name="Image1" descr="报表底图"/>
        <xdr:cNvSpPr>
          <a:spLocks noChangeAspect="1" noChangeArrowheads="1"/>
        </xdr:cNvSpPr>
      </xdr:nvSpPr>
      <xdr:spPr>
        <a:xfrm>
          <a:off x="1428115" y="5521502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1049</xdr:row>
      <xdr:rowOff>0</xdr:rowOff>
    </xdr:from>
    <xdr:to>
      <xdr:col>2</xdr:col>
      <xdr:colOff>274320</xdr:colOff>
      <xdr:row>1050</xdr:row>
      <xdr:rowOff>122555</xdr:rowOff>
    </xdr:to>
    <xdr:sp>
      <xdr:nvSpPr>
        <xdr:cNvPr id="3428" name="Image1" descr="报表底图"/>
        <xdr:cNvSpPr>
          <a:spLocks noChangeAspect="1" noChangeArrowheads="1"/>
        </xdr:cNvSpPr>
      </xdr:nvSpPr>
      <xdr:spPr>
        <a:xfrm>
          <a:off x="1428115" y="5521502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1049</xdr:row>
      <xdr:rowOff>0</xdr:rowOff>
    </xdr:from>
    <xdr:to>
      <xdr:col>2</xdr:col>
      <xdr:colOff>274320</xdr:colOff>
      <xdr:row>1050</xdr:row>
      <xdr:rowOff>122555</xdr:rowOff>
    </xdr:to>
    <xdr:sp>
      <xdr:nvSpPr>
        <xdr:cNvPr id="3429" name="Image1" descr="报表底图"/>
        <xdr:cNvSpPr>
          <a:spLocks noChangeAspect="1" noChangeArrowheads="1"/>
        </xdr:cNvSpPr>
      </xdr:nvSpPr>
      <xdr:spPr>
        <a:xfrm>
          <a:off x="1428115" y="5521502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1049</xdr:row>
      <xdr:rowOff>0</xdr:rowOff>
    </xdr:from>
    <xdr:to>
      <xdr:col>2</xdr:col>
      <xdr:colOff>274320</xdr:colOff>
      <xdr:row>1050</xdr:row>
      <xdr:rowOff>122555</xdr:rowOff>
    </xdr:to>
    <xdr:sp>
      <xdr:nvSpPr>
        <xdr:cNvPr id="3430" name="Image1" descr="报表底图"/>
        <xdr:cNvSpPr>
          <a:spLocks noChangeAspect="1" noChangeArrowheads="1"/>
        </xdr:cNvSpPr>
      </xdr:nvSpPr>
      <xdr:spPr>
        <a:xfrm>
          <a:off x="1428115" y="5521502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1049</xdr:row>
      <xdr:rowOff>0</xdr:rowOff>
    </xdr:from>
    <xdr:to>
      <xdr:col>2</xdr:col>
      <xdr:colOff>274320</xdr:colOff>
      <xdr:row>1050</xdr:row>
      <xdr:rowOff>122555</xdr:rowOff>
    </xdr:to>
    <xdr:sp>
      <xdr:nvSpPr>
        <xdr:cNvPr id="3431" name="Image1" descr="报表底图"/>
        <xdr:cNvSpPr>
          <a:spLocks noChangeAspect="1" noChangeArrowheads="1"/>
        </xdr:cNvSpPr>
      </xdr:nvSpPr>
      <xdr:spPr>
        <a:xfrm>
          <a:off x="1428115" y="5521502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1050</xdr:row>
      <xdr:rowOff>0</xdr:rowOff>
    </xdr:from>
    <xdr:to>
      <xdr:col>2</xdr:col>
      <xdr:colOff>274320</xdr:colOff>
      <xdr:row>1051</xdr:row>
      <xdr:rowOff>78105</xdr:rowOff>
    </xdr:to>
    <xdr:sp>
      <xdr:nvSpPr>
        <xdr:cNvPr id="3432" name="AutoShape 27" descr="报表底图"/>
        <xdr:cNvSpPr>
          <a:spLocks noChangeAspect="1" noChangeArrowheads="1"/>
        </xdr:cNvSpPr>
      </xdr:nvSpPr>
      <xdr:spPr>
        <a:xfrm>
          <a:off x="1428115" y="5525058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1050</xdr:row>
      <xdr:rowOff>0</xdr:rowOff>
    </xdr:from>
    <xdr:to>
      <xdr:col>2</xdr:col>
      <xdr:colOff>274320</xdr:colOff>
      <xdr:row>1051</xdr:row>
      <xdr:rowOff>108585</xdr:rowOff>
    </xdr:to>
    <xdr:sp>
      <xdr:nvSpPr>
        <xdr:cNvPr id="3433" name="AutoShape 28" descr="报表底图"/>
        <xdr:cNvSpPr>
          <a:spLocks noChangeAspect="1" noChangeArrowheads="1"/>
        </xdr:cNvSpPr>
      </xdr:nvSpPr>
      <xdr:spPr>
        <a:xfrm>
          <a:off x="1428115" y="5525058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1050</xdr:row>
      <xdr:rowOff>0</xdr:rowOff>
    </xdr:from>
    <xdr:to>
      <xdr:col>2</xdr:col>
      <xdr:colOff>274320</xdr:colOff>
      <xdr:row>1051</xdr:row>
      <xdr:rowOff>108585</xdr:rowOff>
    </xdr:to>
    <xdr:sp>
      <xdr:nvSpPr>
        <xdr:cNvPr id="3434" name="AutoShape 29" descr="报表底图"/>
        <xdr:cNvSpPr>
          <a:spLocks noChangeAspect="1" noChangeArrowheads="1"/>
        </xdr:cNvSpPr>
      </xdr:nvSpPr>
      <xdr:spPr>
        <a:xfrm>
          <a:off x="1428115" y="5525058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1050</xdr:row>
      <xdr:rowOff>0</xdr:rowOff>
    </xdr:from>
    <xdr:to>
      <xdr:col>2</xdr:col>
      <xdr:colOff>274320</xdr:colOff>
      <xdr:row>1051</xdr:row>
      <xdr:rowOff>108585</xdr:rowOff>
    </xdr:to>
    <xdr:sp>
      <xdr:nvSpPr>
        <xdr:cNvPr id="3435" name="AutoShape 30" descr="报表底图"/>
        <xdr:cNvSpPr>
          <a:spLocks noChangeAspect="1" noChangeArrowheads="1"/>
        </xdr:cNvSpPr>
      </xdr:nvSpPr>
      <xdr:spPr>
        <a:xfrm>
          <a:off x="1428115" y="5525058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1050</xdr:row>
      <xdr:rowOff>0</xdr:rowOff>
    </xdr:from>
    <xdr:to>
      <xdr:col>2</xdr:col>
      <xdr:colOff>274320</xdr:colOff>
      <xdr:row>1051</xdr:row>
      <xdr:rowOff>108585</xdr:rowOff>
    </xdr:to>
    <xdr:sp>
      <xdr:nvSpPr>
        <xdr:cNvPr id="3436" name="AutoShape 31" descr="报表底图"/>
        <xdr:cNvSpPr>
          <a:spLocks noChangeAspect="1" noChangeArrowheads="1"/>
        </xdr:cNvSpPr>
      </xdr:nvSpPr>
      <xdr:spPr>
        <a:xfrm>
          <a:off x="1428115" y="5525058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1050</xdr:row>
      <xdr:rowOff>0</xdr:rowOff>
    </xdr:from>
    <xdr:to>
      <xdr:col>2</xdr:col>
      <xdr:colOff>274320</xdr:colOff>
      <xdr:row>1051</xdr:row>
      <xdr:rowOff>108585</xdr:rowOff>
    </xdr:to>
    <xdr:sp>
      <xdr:nvSpPr>
        <xdr:cNvPr id="3437" name="AutoShape 32" descr="报表底图"/>
        <xdr:cNvSpPr>
          <a:spLocks noChangeAspect="1" noChangeArrowheads="1"/>
        </xdr:cNvSpPr>
      </xdr:nvSpPr>
      <xdr:spPr>
        <a:xfrm>
          <a:off x="1428115" y="5525058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1050</xdr:row>
      <xdr:rowOff>0</xdr:rowOff>
    </xdr:from>
    <xdr:to>
      <xdr:col>2</xdr:col>
      <xdr:colOff>274320</xdr:colOff>
      <xdr:row>1051</xdr:row>
      <xdr:rowOff>108585</xdr:rowOff>
    </xdr:to>
    <xdr:sp>
      <xdr:nvSpPr>
        <xdr:cNvPr id="3438" name="AutoShape 33" descr="报表底图"/>
        <xdr:cNvSpPr>
          <a:spLocks noChangeAspect="1" noChangeArrowheads="1"/>
        </xdr:cNvSpPr>
      </xdr:nvSpPr>
      <xdr:spPr>
        <a:xfrm>
          <a:off x="1428115" y="5525058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1050</xdr:row>
      <xdr:rowOff>0</xdr:rowOff>
    </xdr:from>
    <xdr:to>
      <xdr:col>2</xdr:col>
      <xdr:colOff>274320</xdr:colOff>
      <xdr:row>1051</xdr:row>
      <xdr:rowOff>108585</xdr:rowOff>
    </xdr:to>
    <xdr:sp>
      <xdr:nvSpPr>
        <xdr:cNvPr id="3439" name="AutoShape 34" descr="报表底图"/>
        <xdr:cNvSpPr>
          <a:spLocks noChangeAspect="1" noChangeArrowheads="1"/>
        </xdr:cNvSpPr>
      </xdr:nvSpPr>
      <xdr:spPr>
        <a:xfrm>
          <a:off x="1428115" y="5525058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1050</xdr:row>
      <xdr:rowOff>0</xdr:rowOff>
    </xdr:from>
    <xdr:to>
      <xdr:col>2</xdr:col>
      <xdr:colOff>274320</xdr:colOff>
      <xdr:row>1051</xdr:row>
      <xdr:rowOff>78105</xdr:rowOff>
    </xdr:to>
    <xdr:sp>
      <xdr:nvSpPr>
        <xdr:cNvPr id="3440" name="AutoShape 35" descr="报表底图"/>
        <xdr:cNvSpPr>
          <a:spLocks noChangeAspect="1" noChangeArrowheads="1"/>
        </xdr:cNvSpPr>
      </xdr:nvSpPr>
      <xdr:spPr>
        <a:xfrm>
          <a:off x="1428115" y="5525058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1050</xdr:row>
      <xdr:rowOff>0</xdr:rowOff>
    </xdr:from>
    <xdr:to>
      <xdr:col>2</xdr:col>
      <xdr:colOff>274320</xdr:colOff>
      <xdr:row>1051</xdr:row>
      <xdr:rowOff>78105</xdr:rowOff>
    </xdr:to>
    <xdr:sp>
      <xdr:nvSpPr>
        <xdr:cNvPr id="3441" name="AutoShape 36" descr="报表底图"/>
        <xdr:cNvSpPr>
          <a:spLocks noChangeAspect="1" noChangeArrowheads="1"/>
        </xdr:cNvSpPr>
      </xdr:nvSpPr>
      <xdr:spPr>
        <a:xfrm>
          <a:off x="1428115" y="5525058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1050</xdr:row>
      <xdr:rowOff>0</xdr:rowOff>
    </xdr:from>
    <xdr:to>
      <xdr:col>2</xdr:col>
      <xdr:colOff>274320</xdr:colOff>
      <xdr:row>1051</xdr:row>
      <xdr:rowOff>78105</xdr:rowOff>
    </xdr:to>
    <xdr:sp>
      <xdr:nvSpPr>
        <xdr:cNvPr id="3442" name="AutoShape 37" descr="报表底图"/>
        <xdr:cNvSpPr>
          <a:spLocks noChangeAspect="1" noChangeArrowheads="1"/>
        </xdr:cNvSpPr>
      </xdr:nvSpPr>
      <xdr:spPr>
        <a:xfrm>
          <a:off x="1428115" y="5525058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1050</xdr:row>
      <xdr:rowOff>0</xdr:rowOff>
    </xdr:from>
    <xdr:to>
      <xdr:col>2</xdr:col>
      <xdr:colOff>274320</xdr:colOff>
      <xdr:row>1051</xdr:row>
      <xdr:rowOff>78105</xdr:rowOff>
    </xdr:to>
    <xdr:sp>
      <xdr:nvSpPr>
        <xdr:cNvPr id="3443" name="AutoShape 38" descr="报表底图"/>
        <xdr:cNvSpPr>
          <a:spLocks noChangeAspect="1" noChangeArrowheads="1"/>
        </xdr:cNvSpPr>
      </xdr:nvSpPr>
      <xdr:spPr>
        <a:xfrm>
          <a:off x="1428115" y="5525058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1050</xdr:row>
      <xdr:rowOff>0</xdr:rowOff>
    </xdr:from>
    <xdr:to>
      <xdr:col>2</xdr:col>
      <xdr:colOff>274320</xdr:colOff>
      <xdr:row>1051</xdr:row>
      <xdr:rowOff>78105</xdr:rowOff>
    </xdr:to>
    <xdr:sp>
      <xdr:nvSpPr>
        <xdr:cNvPr id="3444" name="AutoShape 39" descr="报表底图"/>
        <xdr:cNvSpPr>
          <a:spLocks noChangeAspect="1" noChangeArrowheads="1"/>
        </xdr:cNvSpPr>
      </xdr:nvSpPr>
      <xdr:spPr>
        <a:xfrm>
          <a:off x="1428115" y="5525058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1050</xdr:row>
      <xdr:rowOff>0</xdr:rowOff>
    </xdr:from>
    <xdr:to>
      <xdr:col>2</xdr:col>
      <xdr:colOff>274320</xdr:colOff>
      <xdr:row>1051</xdr:row>
      <xdr:rowOff>78105</xdr:rowOff>
    </xdr:to>
    <xdr:sp>
      <xdr:nvSpPr>
        <xdr:cNvPr id="3445" name="AutoShape 40" descr="报表底图"/>
        <xdr:cNvSpPr>
          <a:spLocks noChangeAspect="1" noChangeArrowheads="1"/>
        </xdr:cNvSpPr>
      </xdr:nvSpPr>
      <xdr:spPr>
        <a:xfrm>
          <a:off x="1428115" y="5525058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1050</xdr:row>
      <xdr:rowOff>0</xdr:rowOff>
    </xdr:from>
    <xdr:to>
      <xdr:col>2</xdr:col>
      <xdr:colOff>274320</xdr:colOff>
      <xdr:row>1051</xdr:row>
      <xdr:rowOff>108585</xdr:rowOff>
    </xdr:to>
    <xdr:sp>
      <xdr:nvSpPr>
        <xdr:cNvPr id="3446" name="AutoShape 41" descr="报表底图"/>
        <xdr:cNvSpPr>
          <a:spLocks noChangeAspect="1" noChangeArrowheads="1"/>
        </xdr:cNvSpPr>
      </xdr:nvSpPr>
      <xdr:spPr>
        <a:xfrm>
          <a:off x="1428115" y="5525058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1050</xdr:row>
      <xdr:rowOff>0</xdr:rowOff>
    </xdr:from>
    <xdr:to>
      <xdr:col>2</xdr:col>
      <xdr:colOff>274320</xdr:colOff>
      <xdr:row>1051</xdr:row>
      <xdr:rowOff>108585</xdr:rowOff>
    </xdr:to>
    <xdr:sp>
      <xdr:nvSpPr>
        <xdr:cNvPr id="3447" name="AutoShape 42" descr="报表底图"/>
        <xdr:cNvSpPr>
          <a:spLocks noChangeAspect="1" noChangeArrowheads="1"/>
        </xdr:cNvSpPr>
      </xdr:nvSpPr>
      <xdr:spPr>
        <a:xfrm>
          <a:off x="1428115" y="5525058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1050</xdr:row>
      <xdr:rowOff>0</xdr:rowOff>
    </xdr:from>
    <xdr:to>
      <xdr:col>2</xdr:col>
      <xdr:colOff>274320</xdr:colOff>
      <xdr:row>1051</xdr:row>
      <xdr:rowOff>108585</xdr:rowOff>
    </xdr:to>
    <xdr:sp>
      <xdr:nvSpPr>
        <xdr:cNvPr id="3448" name="AutoShape 43" descr="报表底图"/>
        <xdr:cNvSpPr>
          <a:spLocks noChangeAspect="1" noChangeArrowheads="1"/>
        </xdr:cNvSpPr>
      </xdr:nvSpPr>
      <xdr:spPr>
        <a:xfrm>
          <a:off x="1428115" y="5525058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1050</xdr:row>
      <xdr:rowOff>0</xdr:rowOff>
    </xdr:from>
    <xdr:to>
      <xdr:col>2</xdr:col>
      <xdr:colOff>274320</xdr:colOff>
      <xdr:row>1051</xdr:row>
      <xdr:rowOff>108585</xdr:rowOff>
    </xdr:to>
    <xdr:sp>
      <xdr:nvSpPr>
        <xdr:cNvPr id="3449" name="AutoShape 44" descr="报表底图"/>
        <xdr:cNvSpPr>
          <a:spLocks noChangeAspect="1" noChangeArrowheads="1"/>
        </xdr:cNvSpPr>
      </xdr:nvSpPr>
      <xdr:spPr>
        <a:xfrm>
          <a:off x="1428115" y="5525058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1050</xdr:row>
      <xdr:rowOff>0</xdr:rowOff>
    </xdr:from>
    <xdr:to>
      <xdr:col>2</xdr:col>
      <xdr:colOff>274320</xdr:colOff>
      <xdr:row>1051</xdr:row>
      <xdr:rowOff>108585</xdr:rowOff>
    </xdr:to>
    <xdr:sp>
      <xdr:nvSpPr>
        <xdr:cNvPr id="3450" name="AutoShape 45" descr="报表底图"/>
        <xdr:cNvSpPr>
          <a:spLocks noChangeAspect="1" noChangeArrowheads="1"/>
        </xdr:cNvSpPr>
      </xdr:nvSpPr>
      <xdr:spPr>
        <a:xfrm>
          <a:off x="1428115" y="5525058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1050</xdr:row>
      <xdr:rowOff>0</xdr:rowOff>
    </xdr:from>
    <xdr:to>
      <xdr:col>2</xdr:col>
      <xdr:colOff>274320</xdr:colOff>
      <xdr:row>1051</xdr:row>
      <xdr:rowOff>108585</xdr:rowOff>
    </xdr:to>
    <xdr:sp>
      <xdr:nvSpPr>
        <xdr:cNvPr id="3451" name="AutoShape 46" descr="报表底图"/>
        <xdr:cNvSpPr>
          <a:spLocks noChangeAspect="1" noChangeArrowheads="1"/>
        </xdr:cNvSpPr>
      </xdr:nvSpPr>
      <xdr:spPr>
        <a:xfrm>
          <a:off x="1428115" y="5525058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1050</xdr:row>
      <xdr:rowOff>0</xdr:rowOff>
    </xdr:from>
    <xdr:to>
      <xdr:col>2</xdr:col>
      <xdr:colOff>274320</xdr:colOff>
      <xdr:row>1051</xdr:row>
      <xdr:rowOff>108585</xdr:rowOff>
    </xdr:to>
    <xdr:sp>
      <xdr:nvSpPr>
        <xdr:cNvPr id="3452" name="AutoShape 47" descr="报表底图"/>
        <xdr:cNvSpPr>
          <a:spLocks noChangeAspect="1" noChangeArrowheads="1"/>
        </xdr:cNvSpPr>
      </xdr:nvSpPr>
      <xdr:spPr>
        <a:xfrm>
          <a:off x="1428115" y="5525058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1050</xdr:row>
      <xdr:rowOff>0</xdr:rowOff>
    </xdr:from>
    <xdr:to>
      <xdr:col>2</xdr:col>
      <xdr:colOff>274320</xdr:colOff>
      <xdr:row>1051</xdr:row>
      <xdr:rowOff>78105</xdr:rowOff>
    </xdr:to>
    <xdr:sp>
      <xdr:nvSpPr>
        <xdr:cNvPr id="3453" name="AutoShape 48" descr="报表底图"/>
        <xdr:cNvSpPr>
          <a:spLocks noChangeAspect="1" noChangeArrowheads="1"/>
        </xdr:cNvSpPr>
      </xdr:nvSpPr>
      <xdr:spPr>
        <a:xfrm>
          <a:off x="1428115" y="5525058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1050</xdr:row>
      <xdr:rowOff>0</xdr:rowOff>
    </xdr:from>
    <xdr:to>
      <xdr:col>2</xdr:col>
      <xdr:colOff>274320</xdr:colOff>
      <xdr:row>1051</xdr:row>
      <xdr:rowOff>78105</xdr:rowOff>
    </xdr:to>
    <xdr:sp>
      <xdr:nvSpPr>
        <xdr:cNvPr id="3454" name="AutoShape 49" descr="报表底图"/>
        <xdr:cNvSpPr>
          <a:spLocks noChangeAspect="1" noChangeArrowheads="1"/>
        </xdr:cNvSpPr>
      </xdr:nvSpPr>
      <xdr:spPr>
        <a:xfrm>
          <a:off x="1428115" y="5525058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1050</xdr:row>
      <xdr:rowOff>0</xdr:rowOff>
    </xdr:from>
    <xdr:to>
      <xdr:col>2</xdr:col>
      <xdr:colOff>274320</xdr:colOff>
      <xdr:row>1051</xdr:row>
      <xdr:rowOff>78105</xdr:rowOff>
    </xdr:to>
    <xdr:sp>
      <xdr:nvSpPr>
        <xdr:cNvPr id="3455" name="AutoShape 50" descr="报表底图"/>
        <xdr:cNvSpPr>
          <a:spLocks noChangeAspect="1" noChangeArrowheads="1"/>
        </xdr:cNvSpPr>
      </xdr:nvSpPr>
      <xdr:spPr>
        <a:xfrm>
          <a:off x="1428115" y="5525058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1050</xdr:row>
      <xdr:rowOff>0</xdr:rowOff>
    </xdr:from>
    <xdr:to>
      <xdr:col>2</xdr:col>
      <xdr:colOff>274320</xdr:colOff>
      <xdr:row>1051</xdr:row>
      <xdr:rowOff>78105</xdr:rowOff>
    </xdr:to>
    <xdr:sp>
      <xdr:nvSpPr>
        <xdr:cNvPr id="3456" name="AutoShape 51" descr="报表底图"/>
        <xdr:cNvSpPr>
          <a:spLocks noChangeAspect="1" noChangeArrowheads="1"/>
        </xdr:cNvSpPr>
      </xdr:nvSpPr>
      <xdr:spPr>
        <a:xfrm>
          <a:off x="1428115" y="5525058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1050</xdr:row>
      <xdr:rowOff>0</xdr:rowOff>
    </xdr:from>
    <xdr:to>
      <xdr:col>2</xdr:col>
      <xdr:colOff>274320</xdr:colOff>
      <xdr:row>1051</xdr:row>
      <xdr:rowOff>78105</xdr:rowOff>
    </xdr:to>
    <xdr:sp>
      <xdr:nvSpPr>
        <xdr:cNvPr id="3457" name="AutoShape 52" descr="报表底图"/>
        <xdr:cNvSpPr>
          <a:spLocks noChangeAspect="1" noChangeArrowheads="1"/>
        </xdr:cNvSpPr>
      </xdr:nvSpPr>
      <xdr:spPr>
        <a:xfrm>
          <a:off x="1428115" y="5525058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1050</xdr:row>
      <xdr:rowOff>0</xdr:rowOff>
    </xdr:from>
    <xdr:to>
      <xdr:col>2</xdr:col>
      <xdr:colOff>274320</xdr:colOff>
      <xdr:row>1051</xdr:row>
      <xdr:rowOff>78105</xdr:rowOff>
    </xdr:to>
    <xdr:sp>
      <xdr:nvSpPr>
        <xdr:cNvPr id="3458" name="Image1" descr="报表底图"/>
        <xdr:cNvSpPr>
          <a:spLocks noChangeAspect="1" noChangeArrowheads="1"/>
        </xdr:cNvSpPr>
      </xdr:nvSpPr>
      <xdr:spPr>
        <a:xfrm>
          <a:off x="1428115" y="5525058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1050</xdr:row>
      <xdr:rowOff>0</xdr:rowOff>
    </xdr:from>
    <xdr:to>
      <xdr:col>2</xdr:col>
      <xdr:colOff>274320</xdr:colOff>
      <xdr:row>1051</xdr:row>
      <xdr:rowOff>108585</xdr:rowOff>
    </xdr:to>
    <xdr:sp>
      <xdr:nvSpPr>
        <xdr:cNvPr id="3459" name="Image1" descr="报表底图"/>
        <xdr:cNvSpPr>
          <a:spLocks noChangeAspect="1" noChangeArrowheads="1"/>
        </xdr:cNvSpPr>
      </xdr:nvSpPr>
      <xdr:spPr>
        <a:xfrm>
          <a:off x="1428115" y="5525058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1050</xdr:row>
      <xdr:rowOff>0</xdr:rowOff>
    </xdr:from>
    <xdr:to>
      <xdr:col>2</xdr:col>
      <xdr:colOff>274320</xdr:colOff>
      <xdr:row>1051</xdr:row>
      <xdr:rowOff>108585</xdr:rowOff>
    </xdr:to>
    <xdr:sp>
      <xdr:nvSpPr>
        <xdr:cNvPr id="3460" name="Image1" descr="报表底图"/>
        <xdr:cNvSpPr>
          <a:spLocks noChangeAspect="1" noChangeArrowheads="1"/>
        </xdr:cNvSpPr>
      </xdr:nvSpPr>
      <xdr:spPr>
        <a:xfrm>
          <a:off x="1428115" y="5525058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1050</xdr:row>
      <xdr:rowOff>0</xdr:rowOff>
    </xdr:from>
    <xdr:to>
      <xdr:col>2</xdr:col>
      <xdr:colOff>274320</xdr:colOff>
      <xdr:row>1051</xdr:row>
      <xdr:rowOff>108585</xdr:rowOff>
    </xdr:to>
    <xdr:sp>
      <xdr:nvSpPr>
        <xdr:cNvPr id="3461" name="Image1" descr="报表底图"/>
        <xdr:cNvSpPr>
          <a:spLocks noChangeAspect="1" noChangeArrowheads="1"/>
        </xdr:cNvSpPr>
      </xdr:nvSpPr>
      <xdr:spPr>
        <a:xfrm>
          <a:off x="1428115" y="5525058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1050</xdr:row>
      <xdr:rowOff>0</xdr:rowOff>
    </xdr:from>
    <xdr:to>
      <xdr:col>2</xdr:col>
      <xdr:colOff>274320</xdr:colOff>
      <xdr:row>1051</xdr:row>
      <xdr:rowOff>108585</xdr:rowOff>
    </xdr:to>
    <xdr:sp>
      <xdr:nvSpPr>
        <xdr:cNvPr id="3462" name="Image1" descr="报表底图"/>
        <xdr:cNvSpPr>
          <a:spLocks noChangeAspect="1" noChangeArrowheads="1"/>
        </xdr:cNvSpPr>
      </xdr:nvSpPr>
      <xdr:spPr>
        <a:xfrm>
          <a:off x="1428115" y="5525058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1050</xdr:row>
      <xdr:rowOff>0</xdr:rowOff>
    </xdr:from>
    <xdr:to>
      <xdr:col>2</xdr:col>
      <xdr:colOff>274320</xdr:colOff>
      <xdr:row>1051</xdr:row>
      <xdr:rowOff>108585</xdr:rowOff>
    </xdr:to>
    <xdr:sp>
      <xdr:nvSpPr>
        <xdr:cNvPr id="3463" name="Image1" descr="报表底图"/>
        <xdr:cNvSpPr>
          <a:spLocks noChangeAspect="1" noChangeArrowheads="1"/>
        </xdr:cNvSpPr>
      </xdr:nvSpPr>
      <xdr:spPr>
        <a:xfrm>
          <a:off x="1428115" y="5525058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1050</xdr:row>
      <xdr:rowOff>0</xdr:rowOff>
    </xdr:from>
    <xdr:to>
      <xdr:col>2</xdr:col>
      <xdr:colOff>274320</xdr:colOff>
      <xdr:row>1051</xdr:row>
      <xdr:rowOff>108585</xdr:rowOff>
    </xdr:to>
    <xdr:sp>
      <xdr:nvSpPr>
        <xdr:cNvPr id="3464" name="Image1" descr="报表底图"/>
        <xdr:cNvSpPr>
          <a:spLocks noChangeAspect="1" noChangeArrowheads="1"/>
        </xdr:cNvSpPr>
      </xdr:nvSpPr>
      <xdr:spPr>
        <a:xfrm>
          <a:off x="1428115" y="5525058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1050</xdr:row>
      <xdr:rowOff>0</xdr:rowOff>
    </xdr:from>
    <xdr:to>
      <xdr:col>2</xdr:col>
      <xdr:colOff>274320</xdr:colOff>
      <xdr:row>1051</xdr:row>
      <xdr:rowOff>108585</xdr:rowOff>
    </xdr:to>
    <xdr:sp>
      <xdr:nvSpPr>
        <xdr:cNvPr id="3465" name="Image1" descr="报表底图"/>
        <xdr:cNvSpPr>
          <a:spLocks noChangeAspect="1" noChangeArrowheads="1"/>
        </xdr:cNvSpPr>
      </xdr:nvSpPr>
      <xdr:spPr>
        <a:xfrm>
          <a:off x="1428115" y="5525058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1050</xdr:row>
      <xdr:rowOff>0</xdr:rowOff>
    </xdr:from>
    <xdr:to>
      <xdr:col>2</xdr:col>
      <xdr:colOff>274320</xdr:colOff>
      <xdr:row>1051</xdr:row>
      <xdr:rowOff>78105</xdr:rowOff>
    </xdr:to>
    <xdr:sp>
      <xdr:nvSpPr>
        <xdr:cNvPr id="3466" name="Image1" descr="报表底图"/>
        <xdr:cNvSpPr>
          <a:spLocks noChangeAspect="1" noChangeArrowheads="1"/>
        </xdr:cNvSpPr>
      </xdr:nvSpPr>
      <xdr:spPr>
        <a:xfrm>
          <a:off x="1428115" y="5525058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1050</xdr:row>
      <xdr:rowOff>0</xdr:rowOff>
    </xdr:from>
    <xdr:to>
      <xdr:col>2</xdr:col>
      <xdr:colOff>274320</xdr:colOff>
      <xdr:row>1051</xdr:row>
      <xdr:rowOff>78105</xdr:rowOff>
    </xdr:to>
    <xdr:sp>
      <xdr:nvSpPr>
        <xdr:cNvPr id="3467" name="Image1" descr="报表底图"/>
        <xdr:cNvSpPr>
          <a:spLocks noChangeAspect="1" noChangeArrowheads="1"/>
        </xdr:cNvSpPr>
      </xdr:nvSpPr>
      <xdr:spPr>
        <a:xfrm>
          <a:off x="1428115" y="5525058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1050</xdr:row>
      <xdr:rowOff>0</xdr:rowOff>
    </xdr:from>
    <xdr:to>
      <xdr:col>2</xdr:col>
      <xdr:colOff>274320</xdr:colOff>
      <xdr:row>1051</xdr:row>
      <xdr:rowOff>78105</xdr:rowOff>
    </xdr:to>
    <xdr:sp>
      <xdr:nvSpPr>
        <xdr:cNvPr id="3468" name="Image1" descr="报表底图"/>
        <xdr:cNvSpPr>
          <a:spLocks noChangeAspect="1" noChangeArrowheads="1"/>
        </xdr:cNvSpPr>
      </xdr:nvSpPr>
      <xdr:spPr>
        <a:xfrm>
          <a:off x="1428115" y="5525058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1050</xdr:row>
      <xdr:rowOff>0</xdr:rowOff>
    </xdr:from>
    <xdr:to>
      <xdr:col>2</xdr:col>
      <xdr:colOff>274320</xdr:colOff>
      <xdr:row>1051</xdr:row>
      <xdr:rowOff>78105</xdr:rowOff>
    </xdr:to>
    <xdr:sp>
      <xdr:nvSpPr>
        <xdr:cNvPr id="3469" name="Image1" descr="报表底图"/>
        <xdr:cNvSpPr>
          <a:spLocks noChangeAspect="1" noChangeArrowheads="1"/>
        </xdr:cNvSpPr>
      </xdr:nvSpPr>
      <xdr:spPr>
        <a:xfrm>
          <a:off x="1428115" y="5525058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1050</xdr:row>
      <xdr:rowOff>0</xdr:rowOff>
    </xdr:from>
    <xdr:to>
      <xdr:col>2</xdr:col>
      <xdr:colOff>274320</xdr:colOff>
      <xdr:row>1051</xdr:row>
      <xdr:rowOff>78105</xdr:rowOff>
    </xdr:to>
    <xdr:sp>
      <xdr:nvSpPr>
        <xdr:cNvPr id="3470" name="Image1" descr="报表底图"/>
        <xdr:cNvSpPr>
          <a:spLocks noChangeAspect="1" noChangeArrowheads="1"/>
        </xdr:cNvSpPr>
      </xdr:nvSpPr>
      <xdr:spPr>
        <a:xfrm>
          <a:off x="1428115" y="5525058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1050</xdr:row>
      <xdr:rowOff>0</xdr:rowOff>
    </xdr:from>
    <xdr:to>
      <xdr:col>2</xdr:col>
      <xdr:colOff>274320</xdr:colOff>
      <xdr:row>1051</xdr:row>
      <xdr:rowOff>78105</xdr:rowOff>
    </xdr:to>
    <xdr:sp>
      <xdr:nvSpPr>
        <xdr:cNvPr id="3471" name="Image1" descr="报表底图"/>
        <xdr:cNvSpPr>
          <a:spLocks noChangeAspect="1" noChangeArrowheads="1"/>
        </xdr:cNvSpPr>
      </xdr:nvSpPr>
      <xdr:spPr>
        <a:xfrm>
          <a:off x="1428115" y="5525058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1050</xdr:row>
      <xdr:rowOff>0</xdr:rowOff>
    </xdr:from>
    <xdr:to>
      <xdr:col>2</xdr:col>
      <xdr:colOff>274320</xdr:colOff>
      <xdr:row>1051</xdr:row>
      <xdr:rowOff>108585</xdr:rowOff>
    </xdr:to>
    <xdr:sp>
      <xdr:nvSpPr>
        <xdr:cNvPr id="3472" name="Image1" descr="报表底图"/>
        <xdr:cNvSpPr>
          <a:spLocks noChangeAspect="1" noChangeArrowheads="1"/>
        </xdr:cNvSpPr>
      </xdr:nvSpPr>
      <xdr:spPr>
        <a:xfrm>
          <a:off x="1428115" y="5525058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1050</xdr:row>
      <xdr:rowOff>0</xdr:rowOff>
    </xdr:from>
    <xdr:to>
      <xdr:col>2</xdr:col>
      <xdr:colOff>274320</xdr:colOff>
      <xdr:row>1051</xdr:row>
      <xdr:rowOff>108585</xdr:rowOff>
    </xdr:to>
    <xdr:sp>
      <xdr:nvSpPr>
        <xdr:cNvPr id="3473" name="Image1" descr="报表底图"/>
        <xdr:cNvSpPr>
          <a:spLocks noChangeAspect="1" noChangeArrowheads="1"/>
        </xdr:cNvSpPr>
      </xdr:nvSpPr>
      <xdr:spPr>
        <a:xfrm>
          <a:off x="1428115" y="5525058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1050</xdr:row>
      <xdr:rowOff>0</xdr:rowOff>
    </xdr:from>
    <xdr:to>
      <xdr:col>2</xdr:col>
      <xdr:colOff>274320</xdr:colOff>
      <xdr:row>1051</xdr:row>
      <xdr:rowOff>108585</xdr:rowOff>
    </xdr:to>
    <xdr:sp>
      <xdr:nvSpPr>
        <xdr:cNvPr id="3474" name="Image1" descr="报表底图"/>
        <xdr:cNvSpPr>
          <a:spLocks noChangeAspect="1" noChangeArrowheads="1"/>
        </xdr:cNvSpPr>
      </xdr:nvSpPr>
      <xdr:spPr>
        <a:xfrm>
          <a:off x="1428115" y="5525058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1050</xdr:row>
      <xdr:rowOff>0</xdr:rowOff>
    </xdr:from>
    <xdr:to>
      <xdr:col>2</xdr:col>
      <xdr:colOff>274320</xdr:colOff>
      <xdr:row>1051</xdr:row>
      <xdr:rowOff>108585</xdr:rowOff>
    </xdr:to>
    <xdr:sp>
      <xdr:nvSpPr>
        <xdr:cNvPr id="3475" name="Image1" descr="报表底图"/>
        <xdr:cNvSpPr>
          <a:spLocks noChangeAspect="1" noChangeArrowheads="1"/>
        </xdr:cNvSpPr>
      </xdr:nvSpPr>
      <xdr:spPr>
        <a:xfrm>
          <a:off x="1428115" y="5525058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1050</xdr:row>
      <xdr:rowOff>0</xdr:rowOff>
    </xdr:from>
    <xdr:to>
      <xdr:col>2</xdr:col>
      <xdr:colOff>274320</xdr:colOff>
      <xdr:row>1051</xdr:row>
      <xdr:rowOff>108585</xdr:rowOff>
    </xdr:to>
    <xdr:sp>
      <xdr:nvSpPr>
        <xdr:cNvPr id="3476" name="Image1" descr="报表底图"/>
        <xdr:cNvSpPr>
          <a:spLocks noChangeAspect="1" noChangeArrowheads="1"/>
        </xdr:cNvSpPr>
      </xdr:nvSpPr>
      <xdr:spPr>
        <a:xfrm>
          <a:off x="1428115" y="5525058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1050</xdr:row>
      <xdr:rowOff>0</xdr:rowOff>
    </xdr:from>
    <xdr:to>
      <xdr:col>2</xdr:col>
      <xdr:colOff>274320</xdr:colOff>
      <xdr:row>1051</xdr:row>
      <xdr:rowOff>108585</xdr:rowOff>
    </xdr:to>
    <xdr:sp>
      <xdr:nvSpPr>
        <xdr:cNvPr id="3477" name="Image1" descr="报表底图"/>
        <xdr:cNvSpPr>
          <a:spLocks noChangeAspect="1" noChangeArrowheads="1"/>
        </xdr:cNvSpPr>
      </xdr:nvSpPr>
      <xdr:spPr>
        <a:xfrm>
          <a:off x="1428115" y="5525058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1050</xdr:row>
      <xdr:rowOff>0</xdr:rowOff>
    </xdr:from>
    <xdr:to>
      <xdr:col>2</xdr:col>
      <xdr:colOff>274320</xdr:colOff>
      <xdr:row>1051</xdr:row>
      <xdr:rowOff>108585</xdr:rowOff>
    </xdr:to>
    <xdr:sp>
      <xdr:nvSpPr>
        <xdr:cNvPr id="3478" name="Image1" descr="报表底图"/>
        <xdr:cNvSpPr>
          <a:spLocks noChangeAspect="1" noChangeArrowheads="1"/>
        </xdr:cNvSpPr>
      </xdr:nvSpPr>
      <xdr:spPr>
        <a:xfrm>
          <a:off x="1428115" y="5525058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1050</xdr:row>
      <xdr:rowOff>0</xdr:rowOff>
    </xdr:from>
    <xdr:to>
      <xdr:col>2</xdr:col>
      <xdr:colOff>274320</xdr:colOff>
      <xdr:row>1051</xdr:row>
      <xdr:rowOff>78105</xdr:rowOff>
    </xdr:to>
    <xdr:sp>
      <xdr:nvSpPr>
        <xdr:cNvPr id="3479" name="Image1" descr="报表底图"/>
        <xdr:cNvSpPr>
          <a:spLocks noChangeAspect="1" noChangeArrowheads="1"/>
        </xdr:cNvSpPr>
      </xdr:nvSpPr>
      <xdr:spPr>
        <a:xfrm>
          <a:off x="1428115" y="5525058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1050</xdr:row>
      <xdr:rowOff>0</xdr:rowOff>
    </xdr:from>
    <xdr:to>
      <xdr:col>2</xdr:col>
      <xdr:colOff>274320</xdr:colOff>
      <xdr:row>1051</xdr:row>
      <xdr:rowOff>78105</xdr:rowOff>
    </xdr:to>
    <xdr:sp>
      <xdr:nvSpPr>
        <xdr:cNvPr id="3480" name="Image1" descr="报表底图"/>
        <xdr:cNvSpPr>
          <a:spLocks noChangeAspect="1" noChangeArrowheads="1"/>
        </xdr:cNvSpPr>
      </xdr:nvSpPr>
      <xdr:spPr>
        <a:xfrm>
          <a:off x="1428115" y="5525058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1050</xdr:row>
      <xdr:rowOff>0</xdr:rowOff>
    </xdr:from>
    <xdr:to>
      <xdr:col>2</xdr:col>
      <xdr:colOff>274320</xdr:colOff>
      <xdr:row>1051</xdr:row>
      <xdr:rowOff>78105</xdr:rowOff>
    </xdr:to>
    <xdr:sp>
      <xdr:nvSpPr>
        <xdr:cNvPr id="3481" name="Image1" descr="报表底图"/>
        <xdr:cNvSpPr>
          <a:spLocks noChangeAspect="1" noChangeArrowheads="1"/>
        </xdr:cNvSpPr>
      </xdr:nvSpPr>
      <xdr:spPr>
        <a:xfrm>
          <a:off x="1428115" y="5525058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1050</xdr:row>
      <xdr:rowOff>0</xdr:rowOff>
    </xdr:from>
    <xdr:to>
      <xdr:col>2</xdr:col>
      <xdr:colOff>274320</xdr:colOff>
      <xdr:row>1051</xdr:row>
      <xdr:rowOff>78105</xdr:rowOff>
    </xdr:to>
    <xdr:sp>
      <xdr:nvSpPr>
        <xdr:cNvPr id="3482" name="Image1" descr="报表底图"/>
        <xdr:cNvSpPr>
          <a:spLocks noChangeAspect="1" noChangeArrowheads="1"/>
        </xdr:cNvSpPr>
      </xdr:nvSpPr>
      <xdr:spPr>
        <a:xfrm>
          <a:off x="1428115" y="5525058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1050</xdr:row>
      <xdr:rowOff>0</xdr:rowOff>
    </xdr:from>
    <xdr:to>
      <xdr:col>2</xdr:col>
      <xdr:colOff>274320</xdr:colOff>
      <xdr:row>1051</xdr:row>
      <xdr:rowOff>78105</xdr:rowOff>
    </xdr:to>
    <xdr:sp>
      <xdr:nvSpPr>
        <xdr:cNvPr id="3483" name="Image1" descr="报表底图"/>
        <xdr:cNvSpPr>
          <a:spLocks noChangeAspect="1" noChangeArrowheads="1"/>
        </xdr:cNvSpPr>
      </xdr:nvSpPr>
      <xdr:spPr>
        <a:xfrm>
          <a:off x="1428115" y="5525058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1050</xdr:row>
      <xdr:rowOff>0</xdr:rowOff>
    </xdr:from>
    <xdr:to>
      <xdr:col>2</xdr:col>
      <xdr:colOff>274320</xdr:colOff>
      <xdr:row>1051</xdr:row>
      <xdr:rowOff>78105</xdr:rowOff>
    </xdr:to>
    <xdr:sp>
      <xdr:nvSpPr>
        <xdr:cNvPr id="3484" name="AutoShape 27" descr="报表底图"/>
        <xdr:cNvSpPr>
          <a:spLocks noChangeAspect="1" noChangeArrowheads="1"/>
        </xdr:cNvSpPr>
      </xdr:nvSpPr>
      <xdr:spPr>
        <a:xfrm>
          <a:off x="1428115" y="5525058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1050</xdr:row>
      <xdr:rowOff>0</xdr:rowOff>
    </xdr:from>
    <xdr:to>
      <xdr:col>2</xdr:col>
      <xdr:colOff>274320</xdr:colOff>
      <xdr:row>1051</xdr:row>
      <xdr:rowOff>108585</xdr:rowOff>
    </xdr:to>
    <xdr:sp>
      <xdr:nvSpPr>
        <xdr:cNvPr id="3485" name="AutoShape 28" descr="报表底图"/>
        <xdr:cNvSpPr>
          <a:spLocks noChangeAspect="1" noChangeArrowheads="1"/>
        </xdr:cNvSpPr>
      </xdr:nvSpPr>
      <xdr:spPr>
        <a:xfrm>
          <a:off x="1428115" y="5525058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1050</xdr:row>
      <xdr:rowOff>0</xdr:rowOff>
    </xdr:from>
    <xdr:to>
      <xdr:col>2</xdr:col>
      <xdr:colOff>274320</xdr:colOff>
      <xdr:row>1051</xdr:row>
      <xdr:rowOff>108585</xdr:rowOff>
    </xdr:to>
    <xdr:sp>
      <xdr:nvSpPr>
        <xdr:cNvPr id="3486" name="AutoShape 29" descr="报表底图"/>
        <xdr:cNvSpPr>
          <a:spLocks noChangeAspect="1" noChangeArrowheads="1"/>
        </xdr:cNvSpPr>
      </xdr:nvSpPr>
      <xdr:spPr>
        <a:xfrm>
          <a:off x="1428115" y="5525058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1050</xdr:row>
      <xdr:rowOff>0</xdr:rowOff>
    </xdr:from>
    <xdr:to>
      <xdr:col>2</xdr:col>
      <xdr:colOff>274320</xdr:colOff>
      <xdr:row>1051</xdr:row>
      <xdr:rowOff>108585</xdr:rowOff>
    </xdr:to>
    <xdr:sp>
      <xdr:nvSpPr>
        <xdr:cNvPr id="3487" name="AutoShape 30" descr="报表底图"/>
        <xdr:cNvSpPr>
          <a:spLocks noChangeAspect="1" noChangeArrowheads="1"/>
        </xdr:cNvSpPr>
      </xdr:nvSpPr>
      <xdr:spPr>
        <a:xfrm>
          <a:off x="1428115" y="5525058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1050</xdr:row>
      <xdr:rowOff>0</xdr:rowOff>
    </xdr:from>
    <xdr:to>
      <xdr:col>2</xdr:col>
      <xdr:colOff>274320</xdr:colOff>
      <xdr:row>1051</xdr:row>
      <xdr:rowOff>108585</xdr:rowOff>
    </xdr:to>
    <xdr:sp>
      <xdr:nvSpPr>
        <xdr:cNvPr id="3488" name="AutoShape 31" descr="报表底图"/>
        <xdr:cNvSpPr>
          <a:spLocks noChangeAspect="1" noChangeArrowheads="1"/>
        </xdr:cNvSpPr>
      </xdr:nvSpPr>
      <xdr:spPr>
        <a:xfrm>
          <a:off x="1428115" y="5525058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1050</xdr:row>
      <xdr:rowOff>0</xdr:rowOff>
    </xdr:from>
    <xdr:to>
      <xdr:col>2</xdr:col>
      <xdr:colOff>274320</xdr:colOff>
      <xdr:row>1051</xdr:row>
      <xdr:rowOff>108585</xdr:rowOff>
    </xdr:to>
    <xdr:sp>
      <xdr:nvSpPr>
        <xdr:cNvPr id="3489" name="AutoShape 32" descr="报表底图"/>
        <xdr:cNvSpPr>
          <a:spLocks noChangeAspect="1" noChangeArrowheads="1"/>
        </xdr:cNvSpPr>
      </xdr:nvSpPr>
      <xdr:spPr>
        <a:xfrm>
          <a:off x="1428115" y="5525058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1050</xdr:row>
      <xdr:rowOff>0</xdr:rowOff>
    </xdr:from>
    <xdr:to>
      <xdr:col>2</xdr:col>
      <xdr:colOff>274320</xdr:colOff>
      <xdr:row>1051</xdr:row>
      <xdr:rowOff>108585</xdr:rowOff>
    </xdr:to>
    <xdr:sp>
      <xdr:nvSpPr>
        <xdr:cNvPr id="3490" name="AutoShape 33" descr="报表底图"/>
        <xdr:cNvSpPr>
          <a:spLocks noChangeAspect="1" noChangeArrowheads="1"/>
        </xdr:cNvSpPr>
      </xdr:nvSpPr>
      <xdr:spPr>
        <a:xfrm>
          <a:off x="1428115" y="5525058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1050</xdr:row>
      <xdr:rowOff>0</xdr:rowOff>
    </xdr:from>
    <xdr:to>
      <xdr:col>2</xdr:col>
      <xdr:colOff>274320</xdr:colOff>
      <xdr:row>1051</xdr:row>
      <xdr:rowOff>108585</xdr:rowOff>
    </xdr:to>
    <xdr:sp>
      <xdr:nvSpPr>
        <xdr:cNvPr id="3491" name="AutoShape 34" descr="报表底图"/>
        <xdr:cNvSpPr>
          <a:spLocks noChangeAspect="1" noChangeArrowheads="1"/>
        </xdr:cNvSpPr>
      </xdr:nvSpPr>
      <xdr:spPr>
        <a:xfrm>
          <a:off x="1428115" y="5525058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1050</xdr:row>
      <xdr:rowOff>0</xdr:rowOff>
    </xdr:from>
    <xdr:to>
      <xdr:col>2</xdr:col>
      <xdr:colOff>274320</xdr:colOff>
      <xdr:row>1051</xdr:row>
      <xdr:rowOff>78105</xdr:rowOff>
    </xdr:to>
    <xdr:sp>
      <xdr:nvSpPr>
        <xdr:cNvPr id="3492" name="AutoShape 35" descr="报表底图"/>
        <xdr:cNvSpPr>
          <a:spLocks noChangeAspect="1" noChangeArrowheads="1"/>
        </xdr:cNvSpPr>
      </xdr:nvSpPr>
      <xdr:spPr>
        <a:xfrm>
          <a:off x="1428115" y="5525058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1050</xdr:row>
      <xdr:rowOff>0</xdr:rowOff>
    </xdr:from>
    <xdr:to>
      <xdr:col>2</xdr:col>
      <xdr:colOff>274320</xdr:colOff>
      <xdr:row>1051</xdr:row>
      <xdr:rowOff>78105</xdr:rowOff>
    </xdr:to>
    <xdr:sp>
      <xdr:nvSpPr>
        <xdr:cNvPr id="3493" name="AutoShape 36" descr="报表底图"/>
        <xdr:cNvSpPr>
          <a:spLocks noChangeAspect="1" noChangeArrowheads="1"/>
        </xdr:cNvSpPr>
      </xdr:nvSpPr>
      <xdr:spPr>
        <a:xfrm>
          <a:off x="1428115" y="5525058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1050</xdr:row>
      <xdr:rowOff>0</xdr:rowOff>
    </xdr:from>
    <xdr:to>
      <xdr:col>2</xdr:col>
      <xdr:colOff>274320</xdr:colOff>
      <xdr:row>1051</xdr:row>
      <xdr:rowOff>78105</xdr:rowOff>
    </xdr:to>
    <xdr:sp>
      <xdr:nvSpPr>
        <xdr:cNvPr id="3494" name="AutoShape 37" descr="报表底图"/>
        <xdr:cNvSpPr>
          <a:spLocks noChangeAspect="1" noChangeArrowheads="1"/>
        </xdr:cNvSpPr>
      </xdr:nvSpPr>
      <xdr:spPr>
        <a:xfrm>
          <a:off x="1428115" y="5525058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1050</xdr:row>
      <xdr:rowOff>0</xdr:rowOff>
    </xdr:from>
    <xdr:to>
      <xdr:col>2</xdr:col>
      <xdr:colOff>274320</xdr:colOff>
      <xdr:row>1051</xdr:row>
      <xdr:rowOff>78105</xdr:rowOff>
    </xdr:to>
    <xdr:sp>
      <xdr:nvSpPr>
        <xdr:cNvPr id="3495" name="AutoShape 38" descr="报表底图"/>
        <xdr:cNvSpPr>
          <a:spLocks noChangeAspect="1" noChangeArrowheads="1"/>
        </xdr:cNvSpPr>
      </xdr:nvSpPr>
      <xdr:spPr>
        <a:xfrm>
          <a:off x="1428115" y="5525058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1050</xdr:row>
      <xdr:rowOff>0</xdr:rowOff>
    </xdr:from>
    <xdr:to>
      <xdr:col>2</xdr:col>
      <xdr:colOff>274320</xdr:colOff>
      <xdr:row>1051</xdr:row>
      <xdr:rowOff>78105</xdr:rowOff>
    </xdr:to>
    <xdr:sp>
      <xdr:nvSpPr>
        <xdr:cNvPr id="3496" name="AutoShape 39" descr="报表底图"/>
        <xdr:cNvSpPr>
          <a:spLocks noChangeAspect="1" noChangeArrowheads="1"/>
        </xdr:cNvSpPr>
      </xdr:nvSpPr>
      <xdr:spPr>
        <a:xfrm>
          <a:off x="1428115" y="5525058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1050</xdr:row>
      <xdr:rowOff>0</xdr:rowOff>
    </xdr:from>
    <xdr:to>
      <xdr:col>2</xdr:col>
      <xdr:colOff>274320</xdr:colOff>
      <xdr:row>1051</xdr:row>
      <xdr:rowOff>78105</xdr:rowOff>
    </xdr:to>
    <xdr:sp>
      <xdr:nvSpPr>
        <xdr:cNvPr id="3497" name="AutoShape 40" descr="报表底图"/>
        <xdr:cNvSpPr>
          <a:spLocks noChangeAspect="1" noChangeArrowheads="1"/>
        </xdr:cNvSpPr>
      </xdr:nvSpPr>
      <xdr:spPr>
        <a:xfrm>
          <a:off x="1428115" y="5525058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1050</xdr:row>
      <xdr:rowOff>0</xdr:rowOff>
    </xdr:from>
    <xdr:to>
      <xdr:col>2</xdr:col>
      <xdr:colOff>274320</xdr:colOff>
      <xdr:row>1051</xdr:row>
      <xdr:rowOff>108585</xdr:rowOff>
    </xdr:to>
    <xdr:sp>
      <xdr:nvSpPr>
        <xdr:cNvPr id="3498" name="AutoShape 41" descr="报表底图"/>
        <xdr:cNvSpPr>
          <a:spLocks noChangeAspect="1" noChangeArrowheads="1"/>
        </xdr:cNvSpPr>
      </xdr:nvSpPr>
      <xdr:spPr>
        <a:xfrm>
          <a:off x="1428115" y="5525058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1050</xdr:row>
      <xdr:rowOff>0</xdr:rowOff>
    </xdr:from>
    <xdr:to>
      <xdr:col>2</xdr:col>
      <xdr:colOff>274320</xdr:colOff>
      <xdr:row>1051</xdr:row>
      <xdr:rowOff>108585</xdr:rowOff>
    </xdr:to>
    <xdr:sp>
      <xdr:nvSpPr>
        <xdr:cNvPr id="3499" name="AutoShape 42" descr="报表底图"/>
        <xdr:cNvSpPr>
          <a:spLocks noChangeAspect="1" noChangeArrowheads="1"/>
        </xdr:cNvSpPr>
      </xdr:nvSpPr>
      <xdr:spPr>
        <a:xfrm>
          <a:off x="1428115" y="5525058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1050</xdr:row>
      <xdr:rowOff>0</xdr:rowOff>
    </xdr:from>
    <xdr:to>
      <xdr:col>2</xdr:col>
      <xdr:colOff>274320</xdr:colOff>
      <xdr:row>1051</xdr:row>
      <xdr:rowOff>108585</xdr:rowOff>
    </xdr:to>
    <xdr:sp>
      <xdr:nvSpPr>
        <xdr:cNvPr id="3500" name="AutoShape 43" descr="报表底图"/>
        <xdr:cNvSpPr>
          <a:spLocks noChangeAspect="1" noChangeArrowheads="1"/>
        </xdr:cNvSpPr>
      </xdr:nvSpPr>
      <xdr:spPr>
        <a:xfrm>
          <a:off x="1428115" y="5525058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1050</xdr:row>
      <xdr:rowOff>0</xdr:rowOff>
    </xdr:from>
    <xdr:to>
      <xdr:col>2</xdr:col>
      <xdr:colOff>274320</xdr:colOff>
      <xdr:row>1051</xdr:row>
      <xdr:rowOff>108585</xdr:rowOff>
    </xdr:to>
    <xdr:sp>
      <xdr:nvSpPr>
        <xdr:cNvPr id="3501" name="AutoShape 44" descr="报表底图"/>
        <xdr:cNvSpPr>
          <a:spLocks noChangeAspect="1" noChangeArrowheads="1"/>
        </xdr:cNvSpPr>
      </xdr:nvSpPr>
      <xdr:spPr>
        <a:xfrm>
          <a:off x="1428115" y="5525058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1050</xdr:row>
      <xdr:rowOff>0</xdr:rowOff>
    </xdr:from>
    <xdr:to>
      <xdr:col>2</xdr:col>
      <xdr:colOff>274320</xdr:colOff>
      <xdr:row>1051</xdr:row>
      <xdr:rowOff>108585</xdr:rowOff>
    </xdr:to>
    <xdr:sp>
      <xdr:nvSpPr>
        <xdr:cNvPr id="3502" name="AutoShape 45" descr="报表底图"/>
        <xdr:cNvSpPr>
          <a:spLocks noChangeAspect="1" noChangeArrowheads="1"/>
        </xdr:cNvSpPr>
      </xdr:nvSpPr>
      <xdr:spPr>
        <a:xfrm>
          <a:off x="1428115" y="5525058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1050</xdr:row>
      <xdr:rowOff>0</xdr:rowOff>
    </xdr:from>
    <xdr:to>
      <xdr:col>2</xdr:col>
      <xdr:colOff>274320</xdr:colOff>
      <xdr:row>1051</xdr:row>
      <xdr:rowOff>108585</xdr:rowOff>
    </xdr:to>
    <xdr:sp>
      <xdr:nvSpPr>
        <xdr:cNvPr id="3503" name="AutoShape 46" descr="报表底图"/>
        <xdr:cNvSpPr>
          <a:spLocks noChangeAspect="1" noChangeArrowheads="1"/>
        </xdr:cNvSpPr>
      </xdr:nvSpPr>
      <xdr:spPr>
        <a:xfrm>
          <a:off x="1428115" y="5525058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1050</xdr:row>
      <xdr:rowOff>0</xdr:rowOff>
    </xdr:from>
    <xdr:to>
      <xdr:col>2</xdr:col>
      <xdr:colOff>274320</xdr:colOff>
      <xdr:row>1051</xdr:row>
      <xdr:rowOff>108585</xdr:rowOff>
    </xdr:to>
    <xdr:sp>
      <xdr:nvSpPr>
        <xdr:cNvPr id="3504" name="AutoShape 47" descr="报表底图"/>
        <xdr:cNvSpPr>
          <a:spLocks noChangeAspect="1" noChangeArrowheads="1"/>
        </xdr:cNvSpPr>
      </xdr:nvSpPr>
      <xdr:spPr>
        <a:xfrm>
          <a:off x="1428115" y="5525058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1050</xdr:row>
      <xdr:rowOff>0</xdr:rowOff>
    </xdr:from>
    <xdr:to>
      <xdr:col>2</xdr:col>
      <xdr:colOff>274320</xdr:colOff>
      <xdr:row>1051</xdr:row>
      <xdr:rowOff>78105</xdr:rowOff>
    </xdr:to>
    <xdr:sp>
      <xdr:nvSpPr>
        <xdr:cNvPr id="3505" name="AutoShape 48" descr="报表底图"/>
        <xdr:cNvSpPr>
          <a:spLocks noChangeAspect="1" noChangeArrowheads="1"/>
        </xdr:cNvSpPr>
      </xdr:nvSpPr>
      <xdr:spPr>
        <a:xfrm>
          <a:off x="1428115" y="5525058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1050</xdr:row>
      <xdr:rowOff>0</xdr:rowOff>
    </xdr:from>
    <xdr:to>
      <xdr:col>2</xdr:col>
      <xdr:colOff>274320</xdr:colOff>
      <xdr:row>1051</xdr:row>
      <xdr:rowOff>78105</xdr:rowOff>
    </xdr:to>
    <xdr:sp>
      <xdr:nvSpPr>
        <xdr:cNvPr id="3506" name="AutoShape 49" descr="报表底图"/>
        <xdr:cNvSpPr>
          <a:spLocks noChangeAspect="1" noChangeArrowheads="1"/>
        </xdr:cNvSpPr>
      </xdr:nvSpPr>
      <xdr:spPr>
        <a:xfrm>
          <a:off x="1428115" y="5525058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1050</xdr:row>
      <xdr:rowOff>0</xdr:rowOff>
    </xdr:from>
    <xdr:to>
      <xdr:col>2</xdr:col>
      <xdr:colOff>274320</xdr:colOff>
      <xdr:row>1051</xdr:row>
      <xdr:rowOff>78105</xdr:rowOff>
    </xdr:to>
    <xdr:sp>
      <xdr:nvSpPr>
        <xdr:cNvPr id="3507" name="AutoShape 50" descr="报表底图"/>
        <xdr:cNvSpPr>
          <a:spLocks noChangeAspect="1" noChangeArrowheads="1"/>
        </xdr:cNvSpPr>
      </xdr:nvSpPr>
      <xdr:spPr>
        <a:xfrm>
          <a:off x="1428115" y="5525058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1050</xdr:row>
      <xdr:rowOff>0</xdr:rowOff>
    </xdr:from>
    <xdr:to>
      <xdr:col>2</xdr:col>
      <xdr:colOff>274320</xdr:colOff>
      <xdr:row>1051</xdr:row>
      <xdr:rowOff>78105</xdr:rowOff>
    </xdr:to>
    <xdr:sp>
      <xdr:nvSpPr>
        <xdr:cNvPr id="3508" name="AutoShape 51" descr="报表底图"/>
        <xdr:cNvSpPr>
          <a:spLocks noChangeAspect="1" noChangeArrowheads="1"/>
        </xdr:cNvSpPr>
      </xdr:nvSpPr>
      <xdr:spPr>
        <a:xfrm>
          <a:off x="1428115" y="5525058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1050</xdr:row>
      <xdr:rowOff>0</xdr:rowOff>
    </xdr:from>
    <xdr:to>
      <xdr:col>2</xdr:col>
      <xdr:colOff>274320</xdr:colOff>
      <xdr:row>1051</xdr:row>
      <xdr:rowOff>78105</xdr:rowOff>
    </xdr:to>
    <xdr:sp>
      <xdr:nvSpPr>
        <xdr:cNvPr id="3509" name="AutoShape 52" descr="报表底图"/>
        <xdr:cNvSpPr>
          <a:spLocks noChangeAspect="1" noChangeArrowheads="1"/>
        </xdr:cNvSpPr>
      </xdr:nvSpPr>
      <xdr:spPr>
        <a:xfrm>
          <a:off x="1428115" y="5525058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1050</xdr:row>
      <xdr:rowOff>0</xdr:rowOff>
    </xdr:from>
    <xdr:to>
      <xdr:col>2</xdr:col>
      <xdr:colOff>274320</xdr:colOff>
      <xdr:row>1051</xdr:row>
      <xdr:rowOff>78105</xdr:rowOff>
    </xdr:to>
    <xdr:sp>
      <xdr:nvSpPr>
        <xdr:cNvPr id="3510" name="Image1" descr="报表底图"/>
        <xdr:cNvSpPr>
          <a:spLocks noChangeAspect="1" noChangeArrowheads="1"/>
        </xdr:cNvSpPr>
      </xdr:nvSpPr>
      <xdr:spPr>
        <a:xfrm>
          <a:off x="1428115" y="5525058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1050</xdr:row>
      <xdr:rowOff>0</xdr:rowOff>
    </xdr:from>
    <xdr:to>
      <xdr:col>2</xdr:col>
      <xdr:colOff>274320</xdr:colOff>
      <xdr:row>1051</xdr:row>
      <xdr:rowOff>108585</xdr:rowOff>
    </xdr:to>
    <xdr:sp>
      <xdr:nvSpPr>
        <xdr:cNvPr id="3511" name="Image1" descr="报表底图"/>
        <xdr:cNvSpPr>
          <a:spLocks noChangeAspect="1" noChangeArrowheads="1"/>
        </xdr:cNvSpPr>
      </xdr:nvSpPr>
      <xdr:spPr>
        <a:xfrm>
          <a:off x="1428115" y="5525058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1050</xdr:row>
      <xdr:rowOff>0</xdr:rowOff>
    </xdr:from>
    <xdr:to>
      <xdr:col>2</xdr:col>
      <xdr:colOff>274320</xdr:colOff>
      <xdr:row>1051</xdr:row>
      <xdr:rowOff>108585</xdr:rowOff>
    </xdr:to>
    <xdr:sp>
      <xdr:nvSpPr>
        <xdr:cNvPr id="3512" name="Image1" descr="报表底图"/>
        <xdr:cNvSpPr>
          <a:spLocks noChangeAspect="1" noChangeArrowheads="1"/>
        </xdr:cNvSpPr>
      </xdr:nvSpPr>
      <xdr:spPr>
        <a:xfrm>
          <a:off x="1428115" y="5525058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1050</xdr:row>
      <xdr:rowOff>0</xdr:rowOff>
    </xdr:from>
    <xdr:to>
      <xdr:col>2</xdr:col>
      <xdr:colOff>274320</xdr:colOff>
      <xdr:row>1051</xdr:row>
      <xdr:rowOff>108585</xdr:rowOff>
    </xdr:to>
    <xdr:sp>
      <xdr:nvSpPr>
        <xdr:cNvPr id="3513" name="Image1" descr="报表底图"/>
        <xdr:cNvSpPr>
          <a:spLocks noChangeAspect="1" noChangeArrowheads="1"/>
        </xdr:cNvSpPr>
      </xdr:nvSpPr>
      <xdr:spPr>
        <a:xfrm>
          <a:off x="1428115" y="5525058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1050</xdr:row>
      <xdr:rowOff>0</xdr:rowOff>
    </xdr:from>
    <xdr:to>
      <xdr:col>2</xdr:col>
      <xdr:colOff>274320</xdr:colOff>
      <xdr:row>1051</xdr:row>
      <xdr:rowOff>108585</xdr:rowOff>
    </xdr:to>
    <xdr:sp>
      <xdr:nvSpPr>
        <xdr:cNvPr id="3514" name="Image1" descr="报表底图"/>
        <xdr:cNvSpPr>
          <a:spLocks noChangeAspect="1" noChangeArrowheads="1"/>
        </xdr:cNvSpPr>
      </xdr:nvSpPr>
      <xdr:spPr>
        <a:xfrm>
          <a:off x="1428115" y="5525058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1050</xdr:row>
      <xdr:rowOff>0</xdr:rowOff>
    </xdr:from>
    <xdr:to>
      <xdr:col>2</xdr:col>
      <xdr:colOff>274320</xdr:colOff>
      <xdr:row>1051</xdr:row>
      <xdr:rowOff>108585</xdr:rowOff>
    </xdr:to>
    <xdr:sp>
      <xdr:nvSpPr>
        <xdr:cNvPr id="3515" name="Image1" descr="报表底图"/>
        <xdr:cNvSpPr>
          <a:spLocks noChangeAspect="1" noChangeArrowheads="1"/>
        </xdr:cNvSpPr>
      </xdr:nvSpPr>
      <xdr:spPr>
        <a:xfrm>
          <a:off x="1428115" y="5525058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1050</xdr:row>
      <xdr:rowOff>0</xdr:rowOff>
    </xdr:from>
    <xdr:to>
      <xdr:col>2</xdr:col>
      <xdr:colOff>274320</xdr:colOff>
      <xdr:row>1051</xdr:row>
      <xdr:rowOff>108585</xdr:rowOff>
    </xdr:to>
    <xdr:sp>
      <xdr:nvSpPr>
        <xdr:cNvPr id="3516" name="Image1" descr="报表底图"/>
        <xdr:cNvSpPr>
          <a:spLocks noChangeAspect="1" noChangeArrowheads="1"/>
        </xdr:cNvSpPr>
      </xdr:nvSpPr>
      <xdr:spPr>
        <a:xfrm>
          <a:off x="1428115" y="5525058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1050</xdr:row>
      <xdr:rowOff>0</xdr:rowOff>
    </xdr:from>
    <xdr:to>
      <xdr:col>2</xdr:col>
      <xdr:colOff>274320</xdr:colOff>
      <xdr:row>1051</xdr:row>
      <xdr:rowOff>108585</xdr:rowOff>
    </xdr:to>
    <xdr:sp>
      <xdr:nvSpPr>
        <xdr:cNvPr id="3517" name="Image1" descr="报表底图"/>
        <xdr:cNvSpPr>
          <a:spLocks noChangeAspect="1" noChangeArrowheads="1"/>
        </xdr:cNvSpPr>
      </xdr:nvSpPr>
      <xdr:spPr>
        <a:xfrm>
          <a:off x="1428115" y="5525058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1050</xdr:row>
      <xdr:rowOff>0</xdr:rowOff>
    </xdr:from>
    <xdr:to>
      <xdr:col>2</xdr:col>
      <xdr:colOff>274320</xdr:colOff>
      <xdr:row>1051</xdr:row>
      <xdr:rowOff>78105</xdr:rowOff>
    </xdr:to>
    <xdr:sp>
      <xdr:nvSpPr>
        <xdr:cNvPr id="3518" name="Image1" descr="报表底图"/>
        <xdr:cNvSpPr>
          <a:spLocks noChangeAspect="1" noChangeArrowheads="1"/>
        </xdr:cNvSpPr>
      </xdr:nvSpPr>
      <xdr:spPr>
        <a:xfrm>
          <a:off x="1428115" y="5525058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1050</xdr:row>
      <xdr:rowOff>0</xdr:rowOff>
    </xdr:from>
    <xdr:to>
      <xdr:col>2</xdr:col>
      <xdr:colOff>274320</xdr:colOff>
      <xdr:row>1051</xdr:row>
      <xdr:rowOff>78105</xdr:rowOff>
    </xdr:to>
    <xdr:sp>
      <xdr:nvSpPr>
        <xdr:cNvPr id="3519" name="Image1" descr="报表底图"/>
        <xdr:cNvSpPr>
          <a:spLocks noChangeAspect="1" noChangeArrowheads="1"/>
        </xdr:cNvSpPr>
      </xdr:nvSpPr>
      <xdr:spPr>
        <a:xfrm>
          <a:off x="1428115" y="5525058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1050</xdr:row>
      <xdr:rowOff>0</xdr:rowOff>
    </xdr:from>
    <xdr:to>
      <xdr:col>2</xdr:col>
      <xdr:colOff>274320</xdr:colOff>
      <xdr:row>1051</xdr:row>
      <xdr:rowOff>78105</xdr:rowOff>
    </xdr:to>
    <xdr:sp>
      <xdr:nvSpPr>
        <xdr:cNvPr id="3520" name="Image1" descr="报表底图"/>
        <xdr:cNvSpPr>
          <a:spLocks noChangeAspect="1" noChangeArrowheads="1"/>
        </xdr:cNvSpPr>
      </xdr:nvSpPr>
      <xdr:spPr>
        <a:xfrm>
          <a:off x="1428115" y="5525058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1050</xdr:row>
      <xdr:rowOff>0</xdr:rowOff>
    </xdr:from>
    <xdr:to>
      <xdr:col>2</xdr:col>
      <xdr:colOff>274320</xdr:colOff>
      <xdr:row>1051</xdr:row>
      <xdr:rowOff>78105</xdr:rowOff>
    </xdr:to>
    <xdr:sp>
      <xdr:nvSpPr>
        <xdr:cNvPr id="3521" name="Image1" descr="报表底图"/>
        <xdr:cNvSpPr>
          <a:spLocks noChangeAspect="1" noChangeArrowheads="1"/>
        </xdr:cNvSpPr>
      </xdr:nvSpPr>
      <xdr:spPr>
        <a:xfrm>
          <a:off x="1428115" y="5525058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1050</xdr:row>
      <xdr:rowOff>0</xdr:rowOff>
    </xdr:from>
    <xdr:to>
      <xdr:col>2</xdr:col>
      <xdr:colOff>274320</xdr:colOff>
      <xdr:row>1051</xdr:row>
      <xdr:rowOff>78105</xdr:rowOff>
    </xdr:to>
    <xdr:sp>
      <xdr:nvSpPr>
        <xdr:cNvPr id="3522" name="Image1" descr="报表底图"/>
        <xdr:cNvSpPr>
          <a:spLocks noChangeAspect="1" noChangeArrowheads="1"/>
        </xdr:cNvSpPr>
      </xdr:nvSpPr>
      <xdr:spPr>
        <a:xfrm>
          <a:off x="1428115" y="5525058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1050</xdr:row>
      <xdr:rowOff>0</xdr:rowOff>
    </xdr:from>
    <xdr:to>
      <xdr:col>2</xdr:col>
      <xdr:colOff>274320</xdr:colOff>
      <xdr:row>1051</xdr:row>
      <xdr:rowOff>78105</xdr:rowOff>
    </xdr:to>
    <xdr:sp>
      <xdr:nvSpPr>
        <xdr:cNvPr id="3523" name="Image1" descr="报表底图"/>
        <xdr:cNvSpPr>
          <a:spLocks noChangeAspect="1" noChangeArrowheads="1"/>
        </xdr:cNvSpPr>
      </xdr:nvSpPr>
      <xdr:spPr>
        <a:xfrm>
          <a:off x="1428115" y="5525058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1050</xdr:row>
      <xdr:rowOff>0</xdr:rowOff>
    </xdr:from>
    <xdr:to>
      <xdr:col>2</xdr:col>
      <xdr:colOff>274320</xdr:colOff>
      <xdr:row>1051</xdr:row>
      <xdr:rowOff>108585</xdr:rowOff>
    </xdr:to>
    <xdr:sp>
      <xdr:nvSpPr>
        <xdr:cNvPr id="3524" name="Image1" descr="报表底图"/>
        <xdr:cNvSpPr>
          <a:spLocks noChangeAspect="1" noChangeArrowheads="1"/>
        </xdr:cNvSpPr>
      </xdr:nvSpPr>
      <xdr:spPr>
        <a:xfrm>
          <a:off x="1428115" y="5525058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1050</xdr:row>
      <xdr:rowOff>0</xdr:rowOff>
    </xdr:from>
    <xdr:to>
      <xdr:col>2</xdr:col>
      <xdr:colOff>274320</xdr:colOff>
      <xdr:row>1051</xdr:row>
      <xdr:rowOff>108585</xdr:rowOff>
    </xdr:to>
    <xdr:sp>
      <xdr:nvSpPr>
        <xdr:cNvPr id="3525" name="Image1" descr="报表底图"/>
        <xdr:cNvSpPr>
          <a:spLocks noChangeAspect="1" noChangeArrowheads="1"/>
        </xdr:cNvSpPr>
      </xdr:nvSpPr>
      <xdr:spPr>
        <a:xfrm>
          <a:off x="1428115" y="5525058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1050</xdr:row>
      <xdr:rowOff>0</xdr:rowOff>
    </xdr:from>
    <xdr:to>
      <xdr:col>2</xdr:col>
      <xdr:colOff>274320</xdr:colOff>
      <xdr:row>1051</xdr:row>
      <xdr:rowOff>108585</xdr:rowOff>
    </xdr:to>
    <xdr:sp>
      <xdr:nvSpPr>
        <xdr:cNvPr id="3526" name="Image1" descr="报表底图"/>
        <xdr:cNvSpPr>
          <a:spLocks noChangeAspect="1" noChangeArrowheads="1"/>
        </xdr:cNvSpPr>
      </xdr:nvSpPr>
      <xdr:spPr>
        <a:xfrm>
          <a:off x="1428115" y="5525058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1050</xdr:row>
      <xdr:rowOff>0</xdr:rowOff>
    </xdr:from>
    <xdr:to>
      <xdr:col>2</xdr:col>
      <xdr:colOff>274320</xdr:colOff>
      <xdr:row>1051</xdr:row>
      <xdr:rowOff>108585</xdr:rowOff>
    </xdr:to>
    <xdr:sp>
      <xdr:nvSpPr>
        <xdr:cNvPr id="3527" name="Image1" descr="报表底图"/>
        <xdr:cNvSpPr>
          <a:spLocks noChangeAspect="1" noChangeArrowheads="1"/>
        </xdr:cNvSpPr>
      </xdr:nvSpPr>
      <xdr:spPr>
        <a:xfrm>
          <a:off x="1428115" y="5525058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1050</xdr:row>
      <xdr:rowOff>0</xdr:rowOff>
    </xdr:from>
    <xdr:to>
      <xdr:col>2</xdr:col>
      <xdr:colOff>274320</xdr:colOff>
      <xdr:row>1051</xdr:row>
      <xdr:rowOff>108585</xdr:rowOff>
    </xdr:to>
    <xdr:sp>
      <xdr:nvSpPr>
        <xdr:cNvPr id="3528" name="Image1" descr="报表底图"/>
        <xdr:cNvSpPr>
          <a:spLocks noChangeAspect="1" noChangeArrowheads="1"/>
        </xdr:cNvSpPr>
      </xdr:nvSpPr>
      <xdr:spPr>
        <a:xfrm>
          <a:off x="1428115" y="5525058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1050</xdr:row>
      <xdr:rowOff>0</xdr:rowOff>
    </xdr:from>
    <xdr:to>
      <xdr:col>2</xdr:col>
      <xdr:colOff>274320</xdr:colOff>
      <xdr:row>1051</xdr:row>
      <xdr:rowOff>108585</xdr:rowOff>
    </xdr:to>
    <xdr:sp>
      <xdr:nvSpPr>
        <xdr:cNvPr id="3529" name="Image1" descr="报表底图"/>
        <xdr:cNvSpPr>
          <a:spLocks noChangeAspect="1" noChangeArrowheads="1"/>
        </xdr:cNvSpPr>
      </xdr:nvSpPr>
      <xdr:spPr>
        <a:xfrm>
          <a:off x="1428115" y="5525058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1050</xdr:row>
      <xdr:rowOff>0</xdr:rowOff>
    </xdr:from>
    <xdr:to>
      <xdr:col>2</xdr:col>
      <xdr:colOff>274320</xdr:colOff>
      <xdr:row>1051</xdr:row>
      <xdr:rowOff>108585</xdr:rowOff>
    </xdr:to>
    <xdr:sp>
      <xdr:nvSpPr>
        <xdr:cNvPr id="3530" name="Image1" descr="报表底图"/>
        <xdr:cNvSpPr>
          <a:spLocks noChangeAspect="1" noChangeArrowheads="1"/>
        </xdr:cNvSpPr>
      </xdr:nvSpPr>
      <xdr:spPr>
        <a:xfrm>
          <a:off x="1428115" y="5525058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1050</xdr:row>
      <xdr:rowOff>0</xdr:rowOff>
    </xdr:from>
    <xdr:to>
      <xdr:col>2</xdr:col>
      <xdr:colOff>274320</xdr:colOff>
      <xdr:row>1051</xdr:row>
      <xdr:rowOff>78105</xdr:rowOff>
    </xdr:to>
    <xdr:sp>
      <xdr:nvSpPr>
        <xdr:cNvPr id="3531" name="Image1" descr="报表底图"/>
        <xdr:cNvSpPr>
          <a:spLocks noChangeAspect="1" noChangeArrowheads="1"/>
        </xdr:cNvSpPr>
      </xdr:nvSpPr>
      <xdr:spPr>
        <a:xfrm>
          <a:off x="1428115" y="5525058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1050</xdr:row>
      <xdr:rowOff>0</xdr:rowOff>
    </xdr:from>
    <xdr:to>
      <xdr:col>2</xdr:col>
      <xdr:colOff>274320</xdr:colOff>
      <xdr:row>1051</xdr:row>
      <xdr:rowOff>78105</xdr:rowOff>
    </xdr:to>
    <xdr:sp>
      <xdr:nvSpPr>
        <xdr:cNvPr id="3532" name="Image1" descr="报表底图"/>
        <xdr:cNvSpPr>
          <a:spLocks noChangeAspect="1" noChangeArrowheads="1"/>
        </xdr:cNvSpPr>
      </xdr:nvSpPr>
      <xdr:spPr>
        <a:xfrm>
          <a:off x="1428115" y="5525058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1050</xdr:row>
      <xdr:rowOff>0</xdr:rowOff>
    </xdr:from>
    <xdr:to>
      <xdr:col>2</xdr:col>
      <xdr:colOff>274320</xdr:colOff>
      <xdr:row>1051</xdr:row>
      <xdr:rowOff>78105</xdr:rowOff>
    </xdr:to>
    <xdr:sp>
      <xdr:nvSpPr>
        <xdr:cNvPr id="3533" name="Image1" descr="报表底图"/>
        <xdr:cNvSpPr>
          <a:spLocks noChangeAspect="1" noChangeArrowheads="1"/>
        </xdr:cNvSpPr>
      </xdr:nvSpPr>
      <xdr:spPr>
        <a:xfrm>
          <a:off x="1428115" y="5525058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1050</xdr:row>
      <xdr:rowOff>0</xdr:rowOff>
    </xdr:from>
    <xdr:to>
      <xdr:col>2</xdr:col>
      <xdr:colOff>274320</xdr:colOff>
      <xdr:row>1051</xdr:row>
      <xdr:rowOff>78105</xdr:rowOff>
    </xdr:to>
    <xdr:sp>
      <xdr:nvSpPr>
        <xdr:cNvPr id="3534" name="Image1" descr="报表底图"/>
        <xdr:cNvSpPr>
          <a:spLocks noChangeAspect="1" noChangeArrowheads="1"/>
        </xdr:cNvSpPr>
      </xdr:nvSpPr>
      <xdr:spPr>
        <a:xfrm>
          <a:off x="1428115" y="5525058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1050</xdr:row>
      <xdr:rowOff>0</xdr:rowOff>
    </xdr:from>
    <xdr:to>
      <xdr:col>2</xdr:col>
      <xdr:colOff>274320</xdr:colOff>
      <xdr:row>1051</xdr:row>
      <xdr:rowOff>78105</xdr:rowOff>
    </xdr:to>
    <xdr:sp>
      <xdr:nvSpPr>
        <xdr:cNvPr id="3535" name="Image1" descr="报表底图"/>
        <xdr:cNvSpPr>
          <a:spLocks noChangeAspect="1" noChangeArrowheads="1"/>
        </xdr:cNvSpPr>
      </xdr:nvSpPr>
      <xdr:spPr>
        <a:xfrm>
          <a:off x="1428115" y="5525058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1039</xdr:row>
      <xdr:rowOff>0</xdr:rowOff>
    </xdr:from>
    <xdr:to>
      <xdr:col>2</xdr:col>
      <xdr:colOff>274320</xdr:colOff>
      <xdr:row>1040</xdr:row>
      <xdr:rowOff>313055</xdr:rowOff>
    </xdr:to>
    <xdr:sp>
      <xdr:nvSpPr>
        <xdr:cNvPr id="3536" name="AutoShape 27" descr="报表底图"/>
        <xdr:cNvSpPr>
          <a:spLocks noChangeAspect="1" noChangeArrowheads="1"/>
        </xdr:cNvSpPr>
      </xdr:nvSpPr>
      <xdr:spPr>
        <a:xfrm>
          <a:off x="1428115" y="547552880"/>
          <a:ext cx="274320" cy="6305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1039</xdr:row>
      <xdr:rowOff>0</xdr:rowOff>
    </xdr:from>
    <xdr:to>
      <xdr:col>2</xdr:col>
      <xdr:colOff>274320</xdr:colOff>
      <xdr:row>1040</xdr:row>
      <xdr:rowOff>343535</xdr:rowOff>
    </xdr:to>
    <xdr:sp>
      <xdr:nvSpPr>
        <xdr:cNvPr id="3537" name="AutoShape 28" descr="报表底图"/>
        <xdr:cNvSpPr>
          <a:spLocks noChangeAspect="1" noChangeArrowheads="1"/>
        </xdr:cNvSpPr>
      </xdr:nvSpPr>
      <xdr:spPr>
        <a:xfrm>
          <a:off x="1428115" y="547552880"/>
          <a:ext cx="274320" cy="6610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1039</xdr:row>
      <xdr:rowOff>0</xdr:rowOff>
    </xdr:from>
    <xdr:to>
      <xdr:col>2</xdr:col>
      <xdr:colOff>274320</xdr:colOff>
      <xdr:row>1040</xdr:row>
      <xdr:rowOff>343535</xdr:rowOff>
    </xdr:to>
    <xdr:sp>
      <xdr:nvSpPr>
        <xdr:cNvPr id="3538" name="AutoShape 29" descr="报表底图"/>
        <xdr:cNvSpPr>
          <a:spLocks noChangeAspect="1" noChangeArrowheads="1"/>
        </xdr:cNvSpPr>
      </xdr:nvSpPr>
      <xdr:spPr>
        <a:xfrm>
          <a:off x="1428115" y="547552880"/>
          <a:ext cx="274320" cy="6610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1039</xdr:row>
      <xdr:rowOff>0</xdr:rowOff>
    </xdr:from>
    <xdr:to>
      <xdr:col>2</xdr:col>
      <xdr:colOff>274320</xdr:colOff>
      <xdr:row>1040</xdr:row>
      <xdr:rowOff>343535</xdr:rowOff>
    </xdr:to>
    <xdr:sp>
      <xdr:nvSpPr>
        <xdr:cNvPr id="3539" name="AutoShape 30" descr="报表底图"/>
        <xdr:cNvSpPr>
          <a:spLocks noChangeAspect="1" noChangeArrowheads="1"/>
        </xdr:cNvSpPr>
      </xdr:nvSpPr>
      <xdr:spPr>
        <a:xfrm>
          <a:off x="1428115" y="547552880"/>
          <a:ext cx="274320" cy="6610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1039</xdr:row>
      <xdr:rowOff>0</xdr:rowOff>
    </xdr:from>
    <xdr:to>
      <xdr:col>2</xdr:col>
      <xdr:colOff>274320</xdr:colOff>
      <xdr:row>1040</xdr:row>
      <xdr:rowOff>343535</xdr:rowOff>
    </xdr:to>
    <xdr:sp>
      <xdr:nvSpPr>
        <xdr:cNvPr id="3540" name="AutoShape 31" descr="报表底图"/>
        <xdr:cNvSpPr>
          <a:spLocks noChangeAspect="1" noChangeArrowheads="1"/>
        </xdr:cNvSpPr>
      </xdr:nvSpPr>
      <xdr:spPr>
        <a:xfrm>
          <a:off x="1428115" y="547552880"/>
          <a:ext cx="274320" cy="6610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1039</xdr:row>
      <xdr:rowOff>0</xdr:rowOff>
    </xdr:from>
    <xdr:to>
      <xdr:col>2</xdr:col>
      <xdr:colOff>274320</xdr:colOff>
      <xdr:row>1040</xdr:row>
      <xdr:rowOff>343535</xdr:rowOff>
    </xdr:to>
    <xdr:sp>
      <xdr:nvSpPr>
        <xdr:cNvPr id="3541" name="AutoShape 32" descr="报表底图"/>
        <xdr:cNvSpPr>
          <a:spLocks noChangeAspect="1" noChangeArrowheads="1"/>
        </xdr:cNvSpPr>
      </xdr:nvSpPr>
      <xdr:spPr>
        <a:xfrm>
          <a:off x="1428115" y="547552880"/>
          <a:ext cx="274320" cy="6610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1039</xdr:row>
      <xdr:rowOff>0</xdr:rowOff>
    </xdr:from>
    <xdr:to>
      <xdr:col>2</xdr:col>
      <xdr:colOff>274320</xdr:colOff>
      <xdr:row>1040</xdr:row>
      <xdr:rowOff>343535</xdr:rowOff>
    </xdr:to>
    <xdr:sp>
      <xdr:nvSpPr>
        <xdr:cNvPr id="3542" name="AutoShape 33" descr="报表底图"/>
        <xdr:cNvSpPr>
          <a:spLocks noChangeAspect="1" noChangeArrowheads="1"/>
        </xdr:cNvSpPr>
      </xdr:nvSpPr>
      <xdr:spPr>
        <a:xfrm>
          <a:off x="1428115" y="547552880"/>
          <a:ext cx="274320" cy="6610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1039</xdr:row>
      <xdr:rowOff>0</xdr:rowOff>
    </xdr:from>
    <xdr:to>
      <xdr:col>2</xdr:col>
      <xdr:colOff>274320</xdr:colOff>
      <xdr:row>1040</xdr:row>
      <xdr:rowOff>343535</xdr:rowOff>
    </xdr:to>
    <xdr:sp>
      <xdr:nvSpPr>
        <xdr:cNvPr id="3543" name="AutoShape 34" descr="报表底图"/>
        <xdr:cNvSpPr>
          <a:spLocks noChangeAspect="1" noChangeArrowheads="1"/>
        </xdr:cNvSpPr>
      </xdr:nvSpPr>
      <xdr:spPr>
        <a:xfrm>
          <a:off x="1428115" y="547552880"/>
          <a:ext cx="274320" cy="6610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1039</xdr:row>
      <xdr:rowOff>0</xdr:rowOff>
    </xdr:from>
    <xdr:to>
      <xdr:col>2</xdr:col>
      <xdr:colOff>274320</xdr:colOff>
      <xdr:row>1040</xdr:row>
      <xdr:rowOff>313055</xdr:rowOff>
    </xdr:to>
    <xdr:sp>
      <xdr:nvSpPr>
        <xdr:cNvPr id="3544" name="AutoShape 35" descr="报表底图"/>
        <xdr:cNvSpPr>
          <a:spLocks noChangeAspect="1" noChangeArrowheads="1"/>
        </xdr:cNvSpPr>
      </xdr:nvSpPr>
      <xdr:spPr>
        <a:xfrm>
          <a:off x="1428115" y="547552880"/>
          <a:ext cx="274320" cy="6305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1039</xdr:row>
      <xdr:rowOff>0</xdr:rowOff>
    </xdr:from>
    <xdr:to>
      <xdr:col>2</xdr:col>
      <xdr:colOff>274320</xdr:colOff>
      <xdr:row>1040</xdr:row>
      <xdr:rowOff>313055</xdr:rowOff>
    </xdr:to>
    <xdr:sp>
      <xdr:nvSpPr>
        <xdr:cNvPr id="3545" name="AutoShape 36" descr="报表底图"/>
        <xdr:cNvSpPr>
          <a:spLocks noChangeAspect="1" noChangeArrowheads="1"/>
        </xdr:cNvSpPr>
      </xdr:nvSpPr>
      <xdr:spPr>
        <a:xfrm>
          <a:off x="1428115" y="547552880"/>
          <a:ext cx="274320" cy="6305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1039</xdr:row>
      <xdr:rowOff>0</xdr:rowOff>
    </xdr:from>
    <xdr:to>
      <xdr:col>2</xdr:col>
      <xdr:colOff>274320</xdr:colOff>
      <xdr:row>1040</xdr:row>
      <xdr:rowOff>313055</xdr:rowOff>
    </xdr:to>
    <xdr:sp>
      <xdr:nvSpPr>
        <xdr:cNvPr id="3546" name="AutoShape 37" descr="报表底图"/>
        <xdr:cNvSpPr>
          <a:spLocks noChangeAspect="1" noChangeArrowheads="1"/>
        </xdr:cNvSpPr>
      </xdr:nvSpPr>
      <xdr:spPr>
        <a:xfrm>
          <a:off x="1428115" y="547552880"/>
          <a:ext cx="274320" cy="6305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1039</xdr:row>
      <xdr:rowOff>0</xdr:rowOff>
    </xdr:from>
    <xdr:to>
      <xdr:col>2</xdr:col>
      <xdr:colOff>274320</xdr:colOff>
      <xdr:row>1040</xdr:row>
      <xdr:rowOff>313055</xdr:rowOff>
    </xdr:to>
    <xdr:sp>
      <xdr:nvSpPr>
        <xdr:cNvPr id="3547" name="AutoShape 38" descr="报表底图"/>
        <xdr:cNvSpPr>
          <a:spLocks noChangeAspect="1" noChangeArrowheads="1"/>
        </xdr:cNvSpPr>
      </xdr:nvSpPr>
      <xdr:spPr>
        <a:xfrm>
          <a:off x="1428115" y="547552880"/>
          <a:ext cx="274320" cy="6305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1039</xdr:row>
      <xdr:rowOff>0</xdr:rowOff>
    </xdr:from>
    <xdr:to>
      <xdr:col>2</xdr:col>
      <xdr:colOff>274320</xdr:colOff>
      <xdr:row>1040</xdr:row>
      <xdr:rowOff>313055</xdr:rowOff>
    </xdr:to>
    <xdr:sp>
      <xdr:nvSpPr>
        <xdr:cNvPr id="3548" name="AutoShape 39" descr="报表底图"/>
        <xdr:cNvSpPr>
          <a:spLocks noChangeAspect="1" noChangeArrowheads="1"/>
        </xdr:cNvSpPr>
      </xdr:nvSpPr>
      <xdr:spPr>
        <a:xfrm>
          <a:off x="1428115" y="547552880"/>
          <a:ext cx="274320" cy="6305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1039</xdr:row>
      <xdr:rowOff>0</xdr:rowOff>
    </xdr:from>
    <xdr:to>
      <xdr:col>2</xdr:col>
      <xdr:colOff>274320</xdr:colOff>
      <xdr:row>1040</xdr:row>
      <xdr:rowOff>313055</xdr:rowOff>
    </xdr:to>
    <xdr:sp>
      <xdr:nvSpPr>
        <xdr:cNvPr id="3549" name="AutoShape 40" descr="报表底图"/>
        <xdr:cNvSpPr>
          <a:spLocks noChangeAspect="1" noChangeArrowheads="1"/>
        </xdr:cNvSpPr>
      </xdr:nvSpPr>
      <xdr:spPr>
        <a:xfrm>
          <a:off x="1428115" y="547552880"/>
          <a:ext cx="274320" cy="6305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1039</xdr:row>
      <xdr:rowOff>0</xdr:rowOff>
    </xdr:from>
    <xdr:to>
      <xdr:col>2</xdr:col>
      <xdr:colOff>274320</xdr:colOff>
      <xdr:row>1040</xdr:row>
      <xdr:rowOff>343535</xdr:rowOff>
    </xdr:to>
    <xdr:sp>
      <xdr:nvSpPr>
        <xdr:cNvPr id="3550" name="AutoShape 41" descr="报表底图"/>
        <xdr:cNvSpPr>
          <a:spLocks noChangeAspect="1" noChangeArrowheads="1"/>
        </xdr:cNvSpPr>
      </xdr:nvSpPr>
      <xdr:spPr>
        <a:xfrm>
          <a:off x="1428115" y="547552880"/>
          <a:ext cx="274320" cy="6610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1039</xdr:row>
      <xdr:rowOff>0</xdr:rowOff>
    </xdr:from>
    <xdr:to>
      <xdr:col>2</xdr:col>
      <xdr:colOff>274320</xdr:colOff>
      <xdr:row>1040</xdr:row>
      <xdr:rowOff>343535</xdr:rowOff>
    </xdr:to>
    <xdr:sp>
      <xdr:nvSpPr>
        <xdr:cNvPr id="3551" name="AutoShape 42" descr="报表底图"/>
        <xdr:cNvSpPr>
          <a:spLocks noChangeAspect="1" noChangeArrowheads="1"/>
        </xdr:cNvSpPr>
      </xdr:nvSpPr>
      <xdr:spPr>
        <a:xfrm>
          <a:off x="1428115" y="547552880"/>
          <a:ext cx="274320" cy="6610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1039</xdr:row>
      <xdr:rowOff>0</xdr:rowOff>
    </xdr:from>
    <xdr:to>
      <xdr:col>2</xdr:col>
      <xdr:colOff>274320</xdr:colOff>
      <xdr:row>1040</xdr:row>
      <xdr:rowOff>343535</xdr:rowOff>
    </xdr:to>
    <xdr:sp>
      <xdr:nvSpPr>
        <xdr:cNvPr id="3552" name="AutoShape 43" descr="报表底图"/>
        <xdr:cNvSpPr>
          <a:spLocks noChangeAspect="1" noChangeArrowheads="1"/>
        </xdr:cNvSpPr>
      </xdr:nvSpPr>
      <xdr:spPr>
        <a:xfrm>
          <a:off x="1428115" y="547552880"/>
          <a:ext cx="274320" cy="6610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1039</xdr:row>
      <xdr:rowOff>0</xdr:rowOff>
    </xdr:from>
    <xdr:to>
      <xdr:col>2</xdr:col>
      <xdr:colOff>274320</xdr:colOff>
      <xdr:row>1040</xdr:row>
      <xdr:rowOff>343535</xdr:rowOff>
    </xdr:to>
    <xdr:sp>
      <xdr:nvSpPr>
        <xdr:cNvPr id="3553" name="AutoShape 44" descr="报表底图"/>
        <xdr:cNvSpPr>
          <a:spLocks noChangeAspect="1" noChangeArrowheads="1"/>
        </xdr:cNvSpPr>
      </xdr:nvSpPr>
      <xdr:spPr>
        <a:xfrm>
          <a:off x="1428115" y="547552880"/>
          <a:ext cx="274320" cy="6610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1039</xdr:row>
      <xdr:rowOff>0</xdr:rowOff>
    </xdr:from>
    <xdr:to>
      <xdr:col>2</xdr:col>
      <xdr:colOff>274320</xdr:colOff>
      <xdr:row>1040</xdr:row>
      <xdr:rowOff>343535</xdr:rowOff>
    </xdr:to>
    <xdr:sp>
      <xdr:nvSpPr>
        <xdr:cNvPr id="3554" name="AutoShape 45" descr="报表底图"/>
        <xdr:cNvSpPr>
          <a:spLocks noChangeAspect="1" noChangeArrowheads="1"/>
        </xdr:cNvSpPr>
      </xdr:nvSpPr>
      <xdr:spPr>
        <a:xfrm>
          <a:off x="1428115" y="547552880"/>
          <a:ext cx="274320" cy="6610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1039</xdr:row>
      <xdr:rowOff>0</xdr:rowOff>
    </xdr:from>
    <xdr:to>
      <xdr:col>2</xdr:col>
      <xdr:colOff>274320</xdr:colOff>
      <xdr:row>1040</xdr:row>
      <xdr:rowOff>343535</xdr:rowOff>
    </xdr:to>
    <xdr:sp>
      <xdr:nvSpPr>
        <xdr:cNvPr id="3555" name="AutoShape 46" descr="报表底图"/>
        <xdr:cNvSpPr>
          <a:spLocks noChangeAspect="1" noChangeArrowheads="1"/>
        </xdr:cNvSpPr>
      </xdr:nvSpPr>
      <xdr:spPr>
        <a:xfrm>
          <a:off x="1428115" y="547552880"/>
          <a:ext cx="274320" cy="6610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1039</xdr:row>
      <xdr:rowOff>0</xdr:rowOff>
    </xdr:from>
    <xdr:to>
      <xdr:col>2</xdr:col>
      <xdr:colOff>274320</xdr:colOff>
      <xdr:row>1040</xdr:row>
      <xdr:rowOff>343535</xdr:rowOff>
    </xdr:to>
    <xdr:sp>
      <xdr:nvSpPr>
        <xdr:cNvPr id="3556" name="AutoShape 47" descr="报表底图"/>
        <xdr:cNvSpPr>
          <a:spLocks noChangeAspect="1" noChangeArrowheads="1"/>
        </xdr:cNvSpPr>
      </xdr:nvSpPr>
      <xdr:spPr>
        <a:xfrm>
          <a:off x="1428115" y="547552880"/>
          <a:ext cx="274320" cy="6610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1039</xdr:row>
      <xdr:rowOff>0</xdr:rowOff>
    </xdr:from>
    <xdr:to>
      <xdr:col>2</xdr:col>
      <xdr:colOff>274320</xdr:colOff>
      <xdr:row>1040</xdr:row>
      <xdr:rowOff>313055</xdr:rowOff>
    </xdr:to>
    <xdr:sp>
      <xdr:nvSpPr>
        <xdr:cNvPr id="3557" name="AutoShape 48" descr="报表底图"/>
        <xdr:cNvSpPr>
          <a:spLocks noChangeAspect="1" noChangeArrowheads="1"/>
        </xdr:cNvSpPr>
      </xdr:nvSpPr>
      <xdr:spPr>
        <a:xfrm>
          <a:off x="1428115" y="547552880"/>
          <a:ext cx="274320" cy="6305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1039</xdr:row>
      <xdr:rowOff>0</xdr:rowOff>
    </xdr:from>
    <xdr:to>
      <xdr:col>2</xdr:col>
      <xdr:colOff>274320</xdr:colOff>
      <xdr:row>1040</xdr:row>
      <xdr:rowOff>313055</xdr:rowOff>
    </xdr:to>
    <xdr:sp>
      <xdr:nvSpPr>
        <xdr:cNvPr id="3558" name="AutoShape 49" descr="报表底图"/>
        <xdr:cNvSpPr>
          <a:spLocks noChangeAspect="1" noChangeArrowheads="1"/>
        </xdr:cNvSpPr>
      </xdr:nvSpPr>
      <xdr:spPr>
        <a:xfrm>
          <a:off x="1428115" y="547552880"/>
          <a:ext cx="274320" cy="6305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1039</xdr:row>
      <xdr:rowOff>0</xdr:rowOff>
    </xdr:from>
    <xdr:to>
      <xdr:col>2</xdr:col>
      <xdr:colOff>274320</xdr:colOff>
      <xdr:row>1040</xdr:row>
      <xdr:rowOff>313055</xdr:rowOff>
    </xdr:to>
    <xdr:sp>
      <xdr:nvSpPr>
        <xdr:cNvPr id="3559" name="AutoShape 50" descr="报表底图"/>
        <xdr:cNvSpPr>
          <a:spLocks noChangeAspect="1" noChangeArrowheads="1"/>
        </xdr:cNvSpPr>
      </xdr:nvSpPr>
      <xdr:spPr>
        <a:xfrm>
          <a:off x="1428115" y="547552880"/>
          <a:ext cx="274320" cy="6305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1039</xdr:row>
      <xdr:rowOff>0</xdr:rowOff>
    </xdr:from>
    <xdr:to>
      <xdr:col>2</xdr:col>
      <xdr:colOff>274320</xdr:colOff>
      <xdr:row>1040</xdr:row>
      <xdr:rowOff>313055</xdr:rowOff>
    </xdr:to>
    <xdr:sp>
      <xdr:nvSpPr>
        <xdr:cNvPr id="3560" name="AutoShape 51" descr="报表底图"/>
        <xdr:cNvSpPr>
          <a:spLocks noChangeAspect="1" noChangeArrowheads="1"/>
        </xdr:cNvSpPr>
      </xdr:nvSpPr>
      <xdr:spPr>
        <a:xfrm>
          <a:off x="1428115" y="547552880"/>
          <a:ext cx="274320" cy="6305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1039</xdr:row>
      <xdr:rowOff>0</xdr:rowOff>
    </xdr:from>
    <xdr:to>
      <xdr:col>2</xdr:col>
      <xdr:colOff>274320</xdr:colOff>
      <xdr:row>1040</xdr:row>
      <xdr:rowOff>313055</xdr:rowOff>
    </xdr:to>
    <xdr:sp>
      <xdr:nvSpPr>
        <xdr:cNvPr id="3561" name="AutoShape 52" descr="报表底图"/>
        <xdr:cNvSpPr>
          <a:spLocks noChangeAspect="1" noChangeArrowheads="1"/>
        </xdr:cNvSpPr>
      </xdr:nvSpPr>
      <xdr:spPr>
        <a:xfrm>
          <a:off x="1428115" y="547552880"/>
          <a:ext cx="274320" cy="6305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1039</xdr:row>
      <xdr:rowOff>0</xdr:rowOff>
    </xdr:from>
    <xdr:to>
      <xdr:col>2</xdr:col>
      <xdr:colOff>274320</xdr:colOff>
      <xdr:row>1040</xdr:row>
      <xdr:rowOff>313055</xdr:rowOff>
    </xdr:to>
    <xdr:sp>
      <xdr:nvSpPr>
        <xdr:cNvPr id="3562" name="Image1" descr="报表底图"/>
        <xdr:cNvSpPr>
          <a:spLocks noChangeAspect="1" noChangeArrowheads="1"/>
        </xdr:cNvSpPr>
      </xdr:nvSpPr>
      <xdr:spPr>
        <a:xfrm>
          <a:off x="1428115" y="547552880"/>
          <a:ext cx="274320" cy="6305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1039</xdr:row>
      <xdr:rowOff>0</xdr:rowOff>
    </xdr:from>
    <xdr:to>
      <xdr:col>2</xdr:col>
      <xdr:colOff>274320</xdr:colOff>
      <xdr:row>1040</xdr:row>
      <xdr:rowOff>343535</xdr:rowOff>
    </xdr:to>
    <xdr:sp>
      <xdr:nvSpPr>
        <xdr:cNvPr id="3563" name="Image1" descr="报表底图"/>
        <xdr:cNvSpPr>
          <a:spLocks noChangeAspect="1" noChangeArrowheads="1"/>
        </xdr:cNvSpPr>
      </xdr:nvSpPr>
      <xdr:spPr>
        <a:xfrm>
          <a:off x="1428115" y="547552880"/>
          <a:ext cx="274320" cy="6610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1039</xdr:row>
      <xdr:rowOff>0</xdr:rowOff>
    </xdr:from>
    <xdr:to>
      <xdr:col>2</xdr:col>
      <xdr:colOff>274320</xdr:colOff>
      <xdr:row>1040</xdr:row>
      <xdr:rowOff>343535</xdr:rowOff>
    </xdr:to>
    <xdr:sp>
      <xdr:nvSpPr>
        <xdr:cNvPr id="3564" name="Image1" descr="报表底图"/>
        <xdr:cNvSpPr>
          <a:spLocks noChangeAspect="1" noChangeArrowheads="1"/>
        </xdr:cNvSpPr>
      </xdr:nvSpPr>
      <xdr:spPr>
        <a:xfrm>
          <a:off x="1428115" y="547552880"/>
          <a:ext cx="274320" cy="6610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1039</xdr:row>
      <xdr:rowOff>0</xdr:rowOff>
    </xdr:from>
    <xdr:to>
      <xdr:col>2</xdr:col>
      <xdr:colOff>274320</xdr:colOff>
      <xdr:row>1040</xdr:row>
      <xdr:rowOff>343535</xdr:rowOff>
    </xdr:to>
    <xdr:sp>
      <xdr:nvSpPr>
        <xdr:cNvPr id="3565" name="Image1" descr="报表底图"/>
        <xdr:cNvSpPr>
          <a:spLocks noChangeAspect="1" noChangeArrowheads="1"/>
        </xdr:cNvSpPr>
      </xdr:nvSpPr>
      <xdr:spPr>
        <a:xfrm>
          <a:off x="1428115" y="547552880"/>
          <a:ext cx="274320" cy="6610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1039</xdr:row>
      <xdr:rowOff>0</xdr:rowOff>
    </xdr:from>
    <xdr:to>
      <xdr:col>2</xdr:col>
      <xdr:colOff>274320</xdr:colOff>
      <xdr:row>1040</xdr:row>
      <xdr:rowOff>343535</xdr:rowOff>
    </xdr:to>
    <xdr:sp>
      <xdr:nvSpPr>
        <xdr:cNvPr id="3566" name="Image1" descr="报表底图"/>
        <xdr:cNvSpPr>
          <a:spLocks noChangeAspect="1" noChangeArrowheads="1"/>
        </xdr:cNvSpPr>
      </xdr:nvSpPr>
      <xdr:spPr>
        <a:xfrm>
          <a:off x="1428115" y="547552880"/>
          <a:ext cx="274320" cy="6610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1039</xdr:row>
      <xdr:rowOff>0</xdr:rowOff>
    </xdr:from>
    <xdr:to>
      <xdr:col>2</xdr:col>
      <xdr:colOff>274320</xdr:colOff>
      <xdr:row>1040</xdr:row>
      <xdr:rowOff>343535</xdr:rowOff>
    </xdr:to>
    <xdr:sp>
      <xdr:nvSpPr>
        <xdr:cNvPr id="3567" name="Image1" descr="报表底图"/>
        <xdr:cNvSpPr>
          <a:spLocks noChangeAspect="1" noChangeArrowheads="1"/>
        </xdr:cNvSpPr>
      </xdr:nvSpPr>
      <xdr:spPr>
        <a:xfrm>
          <a:off x="1428115" y="547552880"/>
          <a:ext cx="274320" cy="6610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1039</xdr:row>
      <xdr:rowOff>0</xdr:rowOff>
    </xdr:from>
    <xdr:to>
      <xdr:col>2</xdr:col>
      <xdr:colOff>274320</xdr:colOff>
      <xdr:row>1040</xdr:row>
      <xdr:rowOff>343535</xdr:rowOff>
    </xdr:to>
    <xdr:sp>
      <xdr:nvSpPr>
        <xdr:cNvPr id="3568" name="Image1" descr="报表底图"/>
        <xdr:cNvSpPr>
          <a:spLocks noChangeAspect="1" noChangeArrowheads="1"/>
        </xdr:cNvSpPr>
      </xdr:nvSpPr>
      <xdr:spPr>
        <a:xfrm>
          <a:off x="1428115" y="547552880"/>
          <a:ext cx="274320" cy="6610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1039</xdr:row>
      <xdr:rowOff>0</xdr:rowOff>
    </xdr:from>
    <xdr:to>
      <xdr:col>2</xdr:col>
      <xdr:colOff>274320</xdr:colOff>
      <xdr:row>1040</xdr:row>
      <xdr:rowOff>343535</xdr:rowOff>
    </xdr:to>
    <xdr:sp>
      <xdr:nvSpPr>
        <xdr:cNvPr id="3569" name="Image1" descr="报表底图"/>
        <xdr:cNvSpPr>
          <a:spLocks noChangeAspect="1" noChangeArrowheads="1"/>
        </xdr:cNvSpPr>
      </xdr:nvSpPr>
      <xdr:spPr>
        <a:xfrm>
          <a:off x="1428115" y="547552880"/>
          <a:ext cx="274320" cy="6610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1039</xdr:row>
      <xdr:rowOff>0</xdr:rowOff>
    </xdr:from>
    <xdr:to>
      <xdr:col>2</xdr:col>
      <xdr:colOff>274320</xdr:colOff>
      <xdr:row>1040</xdr:row>
      <xdr:rowOff>313055</xdr:rowOff>
    </xdr:to>
    <xdr:sp>
      <xdr:nvSpPr>
        <xdr:cNvPr id="3570" name="Image1" descr="报表底图"/>
        <xdr:cNvSpPr>
          <a:spLocks noChangeAspect="1" noChangeArrowheads="1"/>
        </xdr:cNvSpPr>
      </xdr:nvSpPr>
      <xdr:spPr>
        <a:xfrm>
          <a:off x="1428115" y="547552880"/>
          <a:ext cx="274320" cy="6305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1039</xdr:row>
      <xdr:rowOff>0</xdr:rowOff>
    </xdr:from>
    <xdr:to>
      <xdr:col>2</xdr:col>
      <xdr:colOff>274320</xdr:colOff>
      <xdr:row>1040</xdr:row>
      <xdr:rowOff>313055</xdr:rowOff>
    </xdr:to>
    <xdr:sp>
      <xdr:nvSpPr>
        <xdr:cNvPr id="3571" name="Image1" descr="报表底图"/>
        <xdr:cNvSpPr>
          <a:spLocks noChangeAspect="1" noChangeArrowheads="1"/>
        </xdr:cNvSpPr>
      </xdr:nvSpPr>
      <xdr:spPr>
        <a:xfrm>
          <a:off x="1428115" y="547552880"/>
          <a:ext cx="274320" cy="6305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1039</xdr:row>
      <xdr:rowOff>0</xdr:rowOff>
    </xdr:from>
    <xdr:to>
      <xdr:col>2</xdr:col>
      <xdr:colOff>274320</xdr:colOff>
      <xdr:row>1040</xdr:row>
      <xdr:rowOff>313055</xdr:rowOff>
    </xdr:to>
    <xdr:sp>
      <xdr:nvSpPr>
        <xdr:cNvPr id="3572" name="Image1" descr="报表底图"/>
        <xdr:cNvSpPr>
          <a:spLocks noChangeAspect="1" noChangeArrowheads="1"/>
        </xdr:cNvSpPr>
      </xdr:nvSpPr>
      <xdr:spPr>
        <a:xfrm>
          <a:off x="1428115" y="547552880"/>
          <a:ext cx="274320" cy="6305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1039</xdr:row>
      <xdr:rowOff>0</xdr:rowOff>
    </xdr:from>
    <xdr:to>
      <xdr:col>2</xdr:col>
      <xdr:colOff>274320</xdr:colOff>
      <xdr:row>1040</xdr:row>
      <xdr:rowOff>313055</xdr:rowOff>
    </xdr:to>
    <xdr:sp>
      <xdr:nvSpPr>
        <xdr:cNvPr id="3573" name="Image1" descr="报表底图"/>
        <xdr:cNvSpPr>
          <a:spLocks noChangeAspect="1" noChangeArrowheads="1"/>
        </xdr:cNvSpPr>
      </xdr:nvSpPr>
      <xdr:spPr>
        <a:xfrm>
          <a:off x="1428115" y="547552880"/>
          <a:ext cx="274320" cy="6305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1039</xdr:row>
      <xdr:rowOff>0</xdr:rowOff>
    </xdr:from>
    <xdr:to>
      <xdr:col>2</xdr:col>
      <xdr:colOff>274320</xdr:colOff>
      <xdr:row>1040</xdr:row>
      <xdr:rowOff>313055</xdr:rowOff>
    </xdr:to>
    <xdr:sp>
      <xdr:nvSpPr>
        <xdr:cNvPr id="3574" name="Image1" descr="报表底图"/>
        <xdr:cNvSpPr>
          <a:spLocks noChangeAspect="1" noChangeArrowheads="1"/>
        </xdr:cNvSpPr>
      </xdr:nvSpPr>
      <xdr:spPr>
        <a:xfrm>
          <a:off x="1428115" y="547552880"/>
          <a:ext cx="274320" cy="6305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1039</xdr:row>
      <xdr:rowOff>0</xdr:rowOff>
    </xdr:from>
    <xdr:to>
      <xdr:col>2</xdr:col>
      <xdr:colOff>274320</xdr:colOff>
      <xdr:row>1040</xdr:row>
      <xdr:rowOff>313055</xdr:rowOff>
    </xdr:to>
    <xdr:sp>
      <xdr:nvSpPr>
        <xdr:cNvPr id="3575" name="Image1" descr="报表底图"/>
        <xdr:cNvSpPr>
          <a:spLocks noChangeAspect="1" noChangeArrowheads="1"/>
        </xdr:cNvSpPr>
      </xdr:nvSpPr>
      <xdr:spPr>
        <a:xfrm>
          <a:off x="1428115" y="547552880"/>
          <a:ext cx="274320" cy="6305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1039</xdr:row>
      <xdr:rowOff>0</xdr:rowOff>
    </xdr:from>
    <xdr:to>
      <xdr:col>2</xdr:col>
      <xdr:colOff>274320</xdr:colOff>
      <xdr:row>1040</xdr:row>
      <xdr:rowOff>343535</xdr:rowOff>
    </xdr:to>
    <xdr:sp>
      <xdr:nvSpPr>
        <xdr:cNvPr id="3576" name="Image1" descr="报表底图"/>
        <xdr:cNvSpPr>
          <a:spLocks noChangeAspect="1" noChangeArrowheads="1"/>
        </xdr:cNvSpPr>
      </xdr:nvSpPr>
      <xdr:spPr>
        <a:xfrm>
          <a:off x="1428115" y="547552880"/>
          <a:ext cx="274320" cy="6610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1039</xdr:row>
      <xdr:rowOff>0</xdr:rowOff>
    </xdr:from>
    <xdr:to>
      <xdr:col>2</xdr:col>
      <xdr:colOff>274320</xdr:colOff>
      <xdr:row>1040</xdr:row>
      <xdr:rowOff>343535</xdr:rowOff>
    </xdr:to>
    <xdr:sp>
      <xdr:nvSpPr>
        <xdr:cNvPr id="3577" name="Image1" descr="报表底图"/>
        <xdr:cNvSpPr>
          <a:spLocks noChangeAspect="1" noChangeArrowheads="1"/>
        </xdr:cNvSpPr>
      </xdr:nvSpPr>
      <xdr:spPr>
        <a:xfrm>
          <a:off x="1428115" y="547552880"/>
          <a:ext cx="274320" cy="6610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1039</xdr:row>
      <xdr:rowOff>0</xdr:rowOff>
    </xdr:from>
    <xdr:to>
      <xdr:col>2</xdr:col>
      <xdr:colOff>274320</xdr:colOff>
      <xdr:row>1040</xdr:row>
      <xdr:rowOff>343535</xdr:rowOff>
    </xdr:to>
    <xdr:sp>
      <xdr:nvSpPr>
        <xdr:cNvPr id="3578" name="Image1" descr="报表底图"/>
        <xdr:cNvSpPr>
          <a:spLocks noChangeAspect="1" noChangeArrowheads="1"/>
        </xdr:cNvSpPr>
      </xdr:nvSpPr>
      <xdr:spPr>
        <a:xfrm>
          <a:off x="1428115" y="547552880"/>
          <a:ext cx="274320" cy="6610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1039</xdr:row>
      <xdr:rowOff>0</xdr:rowOff>
    </xdr:from>
    <xdr:to>
      <xdr:col>2</xdr:col>
      <xdr:colOff>274320</xdr:colOff>
      <xdr:row>1040</xdr:row>
      <xdr:rowOff>343535</xdr:rowOff>
    </xdr:to>
    <xdr:sp>
      <xdr:nvSpPr>
        <xdr:cNvPr id="3579" name="Image1" descr="报表底图"/>
        <xdr:cNvSpPr>
          <a:spLocks noChangeAspect="1" noChangeArrowheads="1"/>
        </xdr:cNvSpPr>
      </xdr:nvSpPr>
      <xdr:spPr>
        <a:xfrm>
          <a:off x="1428115" y="547552880"/>
          <a:ext cx="274320" cy="6610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1039</xdr:row>
      <xdr:rowOff>0</xdr:rowOff>
    </xdr:from>
    <xdr:to>
      <xdr:col>2</xdr:col>
      <xdr:colOff>274320</xdr:colOff>
      <xdr:row>1040</xdr:row>
      <xdr:rowOff>343535</xdr:rowOff>
    </xdr:to>
    <xdr:sp>
      <xdr:nvSpPr>
        <xdr:cNvPr id="3580" name="Image1" descr="报表底图"/>
        <xdr:cNvSpPr>
          <a:spLocks noChangeAspect="1" noChangeArrowheads="1"/>
        </xdr:cNvSpPr>
      </xdr:nvSpPr>
      <xdr:spPr>
        <a:xfrm>
          <a:off x="1428115" y="547552880"/>
          <a:ext cx="274320" cy="6610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1039</xdr:row>
      <xdr:rowOff>0</xdr:rowOff>
    </xdr:from>
    <xdr:to>
      <xdr:col>2</xdr:col>
      <xdr:colOff>274320</xdr:colOff>
      <xdr:row>1040</xdr:row>
      <xdr:rowOff>343535</xdr:rowOff>
    </xdr:to>
    <xdr:sp>
      <xdr:nvSpPr>
        <xdr:cNvPr id="3581" name="Image1" descr="报表底图"/>
        <xdr:cNvSpPr>
          <a:spLocks noChangeAspect="1" noChangeArrowheads="1"/>
        </xdr:cNvSpPr>
      </xdr:nvSpPr>
      <xdr:spPr>
        <a:xfrm>
          <a:off x="1428115" y="547552880"/>
          <a:ext cx="274320" cy="6610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1039</xdr:row>
      <xdr:rowOff>0</xdr:rowOff>
    </xdr:from>
    <xdr:to>
      <xdr:col>2</xdr:col>
      <xdr:colOff>274320</xdr:colOff>
      <xdr:row>1040</xdr:row>
      <xdr:rowOff>343535</xdr:rowOff>
    </xdr:to>
    <xdr:sp>
      <xdr:nvSpPr>
        <xdr:cNvPr id="3582" name="Image1" descr="报表底图"/>
        <xdr:cNvSpPr>
          <a:spLocks noChangeAspect="1" noChangeArrowheads="1"/>
        </xdr:cNvSpPr>
      </xdr:nvSpPr>
      <xdr:spPr>
        <a:xfrm>
          <a:off x="1428115" y="547552880"/>
          <a:ext cx="274320" cy="6610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1039</xdr:row>
      <xdr:rowOff>0</xdr:rowOff>
    </xdr:from>
    <xdr:to>
      <xdr:col>2</xdr:col>
      <xdr:colOff>274320</xdr:colOff>
      <xdr:row>1040</xdr:row>
      <xdr:rowOff>313055</xdr:rowOff>
    </xdr:to>
    <xdr:sp>
      <xdr:nvSpPr>
        <xdr:cNvPr id="3583" name="Image1" descr="报表底图"/>
        <xdr:cNvSpPr>
          <a:spLocks noChangeAspect="1" noChangeArrowheads="1"/>
        </xdr:cNvSpPr>
      </xdr:nvSpPr>
      <xdr:spPr>
        <a:xfrm>
          <a:off x="1428115" y="547552880"/>
          <a:ext cx="274320" cy="6305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1039</xdr:row>
      <xdr:rowOff>0</xdr:rowOff>
    </xdr:from>
    <xdr:to>
      <xdr:col>2</xdr:col>
      <xdr:colOff>274320</xdr:colOff>
      <xdr:row>1040</xdr:row>
      <xdr:rowOff>313055</xdr:rowOff>
    </xdr:to>
    <xdr:sp>
      <xdr:nvSpPr>
        <xdr:cNvPr id="3584" name="Image1" descr="报表底图"/>
        <xdr:cNvSpPr>
          <a:spLocks noChangeAspect="1" noChangeArrowheads="1"/>
        </xdr:cNvSpPr>
      </xdr:nvSpPr>
      <xdr:spPr>
        <a:xfrm>
          <a:off x="1428115" y="547552880"/>
          <a:ext cx="274320" cy="6305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1039</xdr:row>
      <xdr:rowOff>0</xdr:rowOff>
    </xdr:from>
    <xdr:to>
      <xdr:col>2</xdr:col>
      <xdr:colOff>274320</xdr:colOff>
      <xdr:row>1040</xdr:row>
      <xdr:rowOff>313055</xdr:rowOff>
    </xdr:to>
    <xdr:sp>
      <xdr:nvSpPr>
        <xdr:cNvPr id="3585" name="Image1" descr="报表底图"/>
        <xdr:cNvSpPr>
          <a:spLocks noChangeAspect="1" noChangeArrowheads="1"/>
        </xdr:cNvSpPr>
      </xdr:nvSpPr>
      <xdr:spPr>
        <a:xfrm>
          <a:off x="1428115" y="547552880"/>
          <a:ext cx="274320" cy="6305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1039</xdr:row>
      <xdr:rowOff>0</xdr:rowOff>
    </xdr:from>
    <xdr:to>
      <xdr:col>2</xdr:col>
      <xdr:colOff>274320</xdr:colOff>
      <xdr:row>1040</xdr:row>
      <xdr:rowOff>313055</xdr:rowOff>
    </xdr:to>
    <xdr:sp>
      <xdr:nvSpPr>
        <xdr:cNvPr id="3586" name="Image1" descr="报表底图"/>
        <xdr:cNvSpPr>
          <a:spLocks noChangeAspect="1" noChangeArrowheads="1"/>
        </xdr:cNvSpPr>
      </xdr:nvSpPr>
      <xdr:spPr>
        <a:xfrm>
          <a:off x="1428115" y="547552880"/>
          <a:ext cx="274320" cy="6305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1039</xdr:row>
      <xdr:rowOff>0</xdr:rowOff>
    </xdr:from>
    <xdr:to>
      <xdr:col>2</xdr:col>
      <xdr:colOff>274320</xdr:colOff>
      <xdr:row>1040</xdr:row>
      <xdr:rowOff>313055</xdr:rowOff>
    </xdr:to>
    <xdr:sp>
      <xdr:nvSpPr>
        <xdr:cNvPr id="3587" name="Image1" descr="报表底图"/>
        <xdr:cNvSpPr>
          <a:spLocks noChangeAspect="1" noChangeArrowheads="1"/>
        </xdr:cNvSpPr>
      </xdr:nvSpPr>
      <xdr:spPr>
        <a:xfrm>
          <a:off x="1428115" y="547552880"/>
          <a:ext cx="274320" cy="6305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286</xdr:row>
      <xdr:rowOff>0</xdr:rowOff>
    </xdr:from>
    <xdr:to>
      <xdr:col>2</xdr:col>
      <xdr:colOff>274320</xdr:colOff>
      <xdr:row>287</xdr:row>
      <xdr:rowOff>49530</xdr:rowOff>
    </xdr:to>
    <xdr:sp>
      <xdr:nvSpPr>
        <xdr:cNvPr id="3588" name="AutoShape 27" descr="报表底图"/>
        <xdr:cNvSpPr>
          <a:spLocks noChangeAspect="1" noChangeArrowheads="1"/>
        </xdr:cNvSpPr>
      </xdr:nvSpPr>
      <xdr:spPr>
        <a:xfrm>
          <a:off x="1428115" y="1839518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286</xdr:row>
      <xdr:rowOff>0</xdr:rowOff>
    </xdr:from>
    <xdr:to>
      <xdr:col>2</xdr:col>
      <xdr:colOff>274320</xdr:colOff>
      <xdr:row>287</xdr:row>
      <xdr:rowOff>80010</xdr:rowOff>
    </xdr:to>
    <xdr:sp>
      <xdr:nvSpPr>
        <xdr:cNvPr id="3589" name="AutoShape 28" descr="报表底图"/>
        <xdr:cNvSpPr>
          <a:spLocks noChangeAspect="1" noChangeArrowheads="1"/>
        </xdr:cNvSpPr>
      </xdr:nvSpPr>
      <xdr:spPr>
        <a:xfrm>
          <a:off x="1428115" y="1839518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286</xdr:row>
      <xdr:rowOff>0</xdr:rowOff>
    </xdr:from>
    <xdr:to>
      <xdr:col>2</xdr:col>
      <xdr:colOff>274320</xdr:colOff>
      <xdr:row>287</xdr:row>
      <xdr:rowOff>80010</xdr:rowOff>
    </xdr:to>
    <xdr:sp>
      <xdr:nvSpPr>
        <xdr:cNvPr id="3590" name="AutoShape 29" descr="报表底图"/>
        <xdr:cNvSpPr>
          <a:spLocks noChangeAspect="1" noChangeArrowheads="1"/>
        </xdr:cNvSpPr>
      </xdr:nvSpPr>
      <xdr:spPr>
        <a:xfrm>
          <a:off x="1428115" y="1839518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286</xdr:row>
      <xdr:rowOff>0</xdr:rowOff>
    </xdr:from>
    <xdr:to>
      <xdr:col>2</xdr:col>
      <xdr:colOff>274320</xdr:colOff>
      <xdr:row>287</xdr:row>
      <xdr:rowOff>80010</xdr:rowOff>
    </xdr:to>
    <xdr:sp>
      <xdr:nvSpPr>
        <xdr:cNvPr id="3591" name="AutoShape 30" descr="报表底图"/>
        <xdr:cNvSpPr>
          <a:spLocks noChangeAspect="1" noChangeArrowheads="1"/>
        </xdr:cNvSpPr>
      </xdr:nvSpPr>
      <xdr:spPr>
        <a:xfrm>
          <a:off x="1428115" y="1839518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286</xdr:row>
      <xdr:rowOff>0</xdr:rowOff>
    </xdr:from>
    <xdr:to>
      <xdr:col>2</xdr:col>
      <xdr:colOff>274320</xdr:colOff>
      <xdr:row>287</xdr:row>
      <xdr:rowOff>80010</xdr:rowOff>
    </xdr:to>
    <xdr:sp>
      <xdr:nvSpPr>
        <xdr:cNvPr id="3592" name="AutoShape 31" descr="报表底图"/>
        <xdr:cNvSpPr>
          <a:spLocks noChangeAspect="1" noChangeArrowheads="1"/>
        </xdr:cNvSpPr>
      </xdr:nvSpPr>
      <xdr:spPr>
        <a:xfrm>
          <a:off x="1428115" y="1839518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286</xdr:row>
      <xdr:rowOff>0</xdr:rowOff>
    </xdr:from>
    <xdr:to>
      <xdr:col>2</xdr:col>
      <xdr:colOff>274320</xdr:colOff>
      <xdr:row>287</xdr:row>
      <xdr:rowOff>80010</xdr:rowOff>
    </xdr:to>
    <xdr:sp>
      <xdr:nvSpPr>
        <xdr:cNvPr id="3593" name="AutoShape 32" descr="报表底图"/>
        <xdr:cNvSpPr>
          <a:spLocks noChangeAspect="1" noChangeArrowheads="1"/>
        </xdr:cNvSpPr>
      </xdr:nvSpPr>
      <xdr:spPr>
        <a:xfrm>
          <a:off x="1428115" y="1839518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286</xdr:row>
      <xdr:rowOff>0</xdr:rowOff>
    </xdr:from>
    <xdr:to>
      <xdr:col>2</xdr:col>
      <xdr:colOff>274320</xdr:colOff>
      <xdr:row>287</xdr:row>
      <xdr:rowOff>80010</xdr:rowOff>
    </xdr:to>
    <xdr:sp>
      <xdr:nvSpPr>
        <xdr:cNvPr id="3594" name="AutoShape 33" descr="报表底图"/>
        <xdr:cNvSpPr>
          <a:spLocks noChangeAspect="1" noChangeArrowheads="1"/>
        </xdr:cNvSpPr>
      </xdr:nvSpPr>
      <xdr:spPr>
        <a:xfrm>
          <a:off x="1428115" y="1839518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286</xdr:row>
      <xdr:rowOff>0</xdr:rowOff>
    </xdr:from>
    <xdr:to>
      <xdr:col>2</xdr:col>
      <xdr:colOff>274320</xdr:colOff>
      <xdr:row>287</xdr:row>
      <xdr:rowOff>80010</xdr:rowOff>
    </xdr:to>
    <xdr:sp>
      <xdr:nvSpPr>
        <xdr:cNvPr id="3595" name="AutoShape 34" descr="报表底图"/>
        <xdr:cNvSpPr>
          <a:spLocks noChangeAspect="1" noChangeArrowheads="1"/>
        </xdr:cNvSpPr>
      </xdr:nvSpPr>
      <xdr:spPr>
        <a:xfrm>
          <a:off x="1428115" y="1839518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286</xdr:row>
      <xdr:rowOff>0</xdr:rowOff>
    </xdr:from>
    <xdr:to>
      <xdr:col>2</xdr:col>
      <xdr:colOff>274320</xdr:colOff>
      <xdr:row>287</xdr:row>
      <xdr:rowOff>49530</xdr:rowOff>
    </xdr:to>
    <xdr:sp>
      <xdr:nvSpPr>
        <xdr:cNvPr id="3596" name="AutoShape 35" descr="报表底图"/>
        <xdr:cNvSpPr>
          <a:spLocks noChangeAspect="1" noChangeArrowheads="1"/>
        </xdr:cNvSpPr>
      </xdr:nvSpPr>
      <xdr:spPr>
        <a:xfrm>
          <a:off x="1428115" y="1839518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286</xdr:row>
      <xdr:rowOff>0</xdr:rowOff>
    </xdr:from>
    <xdr:to>
      <xdr:col>2</xdr:col>
      <xdr:colOff>274320</xdr:colOff>
      <xdr:row>287</xdr:row>
      <xdr:rowOff>49530</xdr:rowOff>
    </xdr:to>
    <xdr:sp>
      <xdr:nvSpPr>
        <xdr:cNvPr id="3597" name="AutoShape 36" descr="报表底图"/>
        <xdr:cNvSpPr>
          <a:spLocks noChangeAspect="1" noChangeArrowheads="1"/>
        </xdr:cNvSpPr>
      </xdr:nvSpPr>
      <xdr:spPr>
        <a:xfrm>
          <a:off x="1428115" y="1839518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286</xdr:row>
      <xdr:rowOff>0</xdr:rowOff>
    </xdr:from>
    <xdr:to>
      <xdr:col>2</xdr:col>
      <xdr:colOff>274320</xdr:colOff>
      <xdr:row>287</xdr:row>
      <xdr:rowOff>49530</xdr:rowOff>
    </xdr:to>
    <xdr:sp>
      <xdr:nvSpPr>
        <xdr:cNvPr id="3598" name="AutoShape 37" descr="报表底图"/>
        <xdr:cNvSpPr>
          <a:spLocks noChangeAspect="1" noChangeArrowheads="1"/>
        </xdr:cNvSpPr>
      </xdr:nvSpPr>
      <xdr:spPr>
        <a:xfrm>
          <a:off x="1428115" y="1839518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286</xdr:row>
      <xdr:rowOff>0</xdr:rowOff>
    </xdr:from>
    <xdr:to>
      <xdr:col>2</xdr:col>
      <xdr:colOff>274320</xdr:colOff>
      <xdr:row>287</xdr:row>
      <xdr:rowOff>49530</xdr:rowOff>
    </xdr:to>
    <xdr:sp>
      <xdr:nvSpPr>
        <xdr:cNvPr id="3599" name="AutoShape 38" descr="报表底图"/>
        <xdr:cNvSpPr>
          <a:spLocks noChangeAspect="1" noChangeArrowheads="1"/>
        </xdr:cNvSpPr>
      </xdr:nvSpPr>
      <xdr:spPr>
        <a:xfrm>
          <a:off x="1428115" y="1839518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286</xdr:row>
      <xdr:rowOff>0</xdr:rowOff>
    </xdr:from>
    <xdr:to>
      <xdr:col>2</xdr:col>
      <xdr:colOff>274320</xdr:colOff>
      <xdr:row>287</xdr:row>
      <xdr:rowOff>49530</xdr:rowOff>
    </xdr:to>
    <xdr:sp>
      <xdr:nvSpPr>
        <xdr:cNvPr id="3600" name="AutoShape 39" descr="报表底图"/>
        <xdr:cNvSpPr>
          <a:spLocks noChangeAspect="1" noChangeArrowheads="1"/>
        </xdr:cNvSpPr>
      </xdr:nvSpPr>
      <xdr:spPr>
        <a:xfrm>
          <a:off x="1428115" y="1839518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286</xdr:row>
      <xdr:rowOff>0</xdr:rowOff>
    </xdr:from>
    <xdr:to>
      <xdr:col>2</xdr:col>
      <xdr:colOff>274320</xdr:colOff>
      <xdr:row>287</xdr:row>
      <xdr:rowOff>49530</xdr:rowOff>
    </xdr:to>
    <xdr:sp>
      <xdr:nvSpPr>
        <xdr:cNvPr id="3601" name="AutoShape 40" descr="报表底图"/>
        <xdr:cNvSpPr>
          <a:spLocks noChangeAspect="1" noChangeArrowheads="1"/>
        </xdr:cNvSpPr>
      </xdr:nvSpPr>
      <xdr:spPr>
        <a:xfrm>
          <a:off x="1428115" y="1839518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286</xdr:row>
      <xdr:rowOff>0</xdr:rowOff>
    </xdr:from>
    <xdr:to>
      <xdr:col>2</xdr:col>
      <xdr:colOff>274320</xdr:colOff>
      <xdr:row>287</xdr:row>
      <xdr:rowOff>80010</xdr:rowOff>
    </xdr:to>
    <xdr:sp>
      <xdr:nvSpPr>
        <xdr:cNvPr id="3602" name="AutoShape 41" descr="报表底图"/>
        <xdr:cNvSpPr>
          <a:spLocks noChangeAspect="1" noChangeArrowheads="1"/>
        </xdr:cNvSpPr>
      </xdr:nvSpPr>
      <xdr:spPr>
        <a:xfrm>
          <a:off x="1428115" y="1839518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286</xdr:row>
      <xdr:rowOff>0</xdr:rowOff>
    </xdr:from>
    <xdr:to>
      <xdr:col>2</xdr:col>
      <xdr:colOff>274320</xdr:colOff>
      <xdr:row>287</xdr:row>
      <xdr:rowOff>80010</xdr:rowOff>
    </xdr:to>
    <xdr:sp>
      <xdr:nvSpPr>
        <xdr:cNvPr id="3603" name="AutoShape 42" descr="报表底图"/>
        <xdr:cNvSpPr>
          <a:spLocks noChangeAspect="1" noChangeArrowheads="1"/>
        </xdr:cNvSpPr>
      </xdr:nvSpPr>
      <xdr:spPr>
        <a:xfrm>
          <a:off x="1428115" y="1839518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286</xdr:row>
      <xdr:rowOff>0</xdr:rowOff>
    </xdr:from>
    <xdr:to>
      <xdr:col>2</xdr:col>
      <xdr:colOff>274320</xdr:colOff>
      <xdr:row>287</xdr:row>
      <xdr:rowOff>80010</xdr:rowOff>
    </xdr:to>
    <xdr:sp>
      <xdr:nvSpPr>
        <xdr:cNvPr id="3604" name="AutoShape 43" descr="报表底图"/>
        <xdr:cNvSpPr>
          <a:spLocks noChangeAspect="1" noChangeArrowheads="1"/>
        </xdr:cNvSpPr>
      </xdr:nvSpPr>
      <xdr:spPr>
        <a:xfrm>
          <a:off x="1428115" y="1839518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286</xdr:row>
      <xdr:rowOff>0</xdr:rowOff>
    </xdr:from>
    <xdr:to>
      <xdr:col>2</xdr:col>
      <xdr:colOff>274320</xdr:colOff>
      <xdr:row>287</xdr:row>
      <xdr:rowOff>80010</xdr:rowOff>
    </xdr:to>
    <xdr:sp>
      <xdr:nvSpPr>
        <xdr:cNvPr id="3605" name="AutoShape 44" descr="报表底图"/>
        <xdr:cNvSpPr>
          <a:spLocks noChangeAspect="1" noChangeArrowheads="1"/>
        </xdr:cNvSpPr>
      </xdr:nvSpPr>
      <xdr:spPr>
        <a:xfrm>
          <a:off x="1428115" y="1839518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286</xdr:row>
      <xdr:rowOff>0</xdr:rowOff>
    </xdr:from>
    <xdr:to>
      <xdr:col>2</xdr:col>
      <xdr:colOff>274320</xdr:colOff>
      <xdr:row>287</xdr:row>
      <xdr:rowOff>80010</xdr:rowOff>
    </xdr:to>
    <xdr:sp>
      <xdr:nvSpPr>
        <xdr:cNvPr id="3606" name="AutoShape 45" descr="报表底图"/>
        <xdr:cNvSpPr>
          <a:spLocks noChangeAspect="1" noChangeArrowheads="1"/>
        </xdr:cNvSpPr>
      </xdr:nvSpPr>
      <xdr:spPr>
        <a:xfrm>
          <a:off x="1428115" y="1839518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286</xdr:row>
      <xdr:rowOff>0</xdr:rowOff>
    </xdr:from>
    <xdr:to>
      <xdr:col>2</xdr:col>
      <xdr:colOff>274320</xdr:colOff>
      <xdr:row>287</xdr:row>
      <xdr:rowOff>80010</xdr:rowOff>
    </xdr:to>
    <xdr:sp>
      <xdr:nvSpPr>
        <xdr:cNvPr id="3607" name="AutoShape 46" descr="报表底图"/>
        <xdr:cNvSpPr>
          <a:spLocks noChangeAspect="1" noChangeArrowheads="1"/>
        </xdr:cNvSpPr>
      </xdr:nvSpPr>
      <xdr:spPr>
        <a:xfrm>
          <a:off x="1428115" y="1839518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286</xdr:row>
      <xdr:rowOff>0</xdr:rowOff>
    </xdr:from>
    <xdr:to>
      <xdr:col>2</xdr:col>
      <xdr:colOff>274320</xdr:colOff>
      <xdr:row>287</xdr:row>
      <xdr:rowOff>80010</xdr:rowOff>
    </xdr:to>
    <xdr:sp>
      <xdr:nvSpPr>
        <xdr:cNvPr id="3608" name="AutoShape 47" descr="报表底图"/>
        <xdr:cNvSpPr>
          <a:spLocks noChangeAspect="1" noChangeArrowheads="1"/>
        </xdr:cNvSpPr>
      </xdr:nvSpPr>
      <xdr:spPr>
        <a:xfrm>
          <a:off x="1428115" y="1839518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286</xdr:row>
      <xdr:rowOff>0</xdr:rowOff>
    </xdr:from>
    <xdr:to>
      <xdr:col>2</xdr:col>
      <xdr:colOff>274320</xdr:colOff>
      <xdr:row>287</xdr:row>
      <xdr:rowOff>49530</xdr:rowOff>
    </xdr:to>
    <xdr:sp>
      <xdr:nvSpPr>
        <xdr:cNvPr id="3609" name="AutoShape 48" descr="报表底图"/>
        <xdr:cNvSpPr>
          <a:spLocks noChangeAspect="1" noChangeArrowheads="1"/>
        </xdr:cNvSpPr>
      </xdr:nvSpPr>
      <xdr:spPr>
        <a:xfrm>
          <a:off x="1428115" y="1839518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286</xdr:row>
      <xdr:rowOff>0</xdr:rowOff>
    </xdr:from>
    <xdr:to>
      <xdr:col>2</xdr:col>
      <xdr:colOff>274320</xdr:colOff>
      <xdr:row>287</xdr:row>
      <xdr:rowOff>49530</xdr:rowOff>
    </xdr:to>
    <xdr:sp>
      <xdr:nvSpPr>
        <xdr:cNvPr id="3610" name="AutoShape 49" descr="报表底图"/>
        <xdr:cNvSpPr>
          <a:spLocks noChangeAspect="1" noChangeArrowheads="1"/>
        </xdr:cNvSpPr>
      </xdr:nvSpPr>
      <xdr:spPr>
        <a:xfrm>
          <a:off x="1428115" y="1839518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286</xdr:row>
      <xdr:rowOff>0</xdr:rowOff>
    </xdr:from>
    <xdr:to>
      <xdr:col>2</xdr:col>
      <xdr:colOff>274320</xdr:colOff>
      <xdr:row>287</xdr:row>
      <xdr:rowOff>49530</xdr:rowOff>
    </xdr:to>
    <xdr:sp>
      <xdr:nvSpPr>
        <xdr:cNvPr id="3611" name="AutoShape 50" descr="报表底图"/>
        <xdr:cNvSpPr>
          <a:spLocks noChangeAspect="1" noChangeArrowheads="1"/>
        </xdr:cNvSpPr>
      </xdr:nvSpPr>
      <xdr:spPr>
        <a:xfrm>
          <a:off x="1428115" y="1839518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286</xdr:row>
      <xdr:rowOff>0</xdr:rowOff>
    </xdr:from>
    <xdr:to>
      <xdr:col>2</xdr:col>
      <xdr:colOff>274320</xdr:colOff>
      <xdr:row>287</xdr:row>
      <xdr:rowOff>49530</xdr:rowOff>
    </xdr:to>
    <xdr:sp>
      <xdr:nvSpPr>
        <xdr:cNvPr id="3612" name="AutoShape 51" descr="报表底图"/>
        <xdr:cNvSpPr>
          <a:spLocks noChangeAspect="1" noChangeArrowheads="1"/>
        </xdr:cNvSpPr>
      </xdr:nvSpPr>
      <xdr:spPr>
        <a:xfrm>
          <a:off x="1428115" y="1839518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286</xdr:row>
      <xdr:rowOff>0</xdr:rowOff>
    </xdr:from>
    <xdr:to>
      <xdr:col>2</xdr:col>
      <xdr:colOff>274320</xdr:colOff>
      <xdr:row>287</xdr:row>
      <xdr:rowOff>49530</xdr:rowOff>
    </xdr:to>
    <xdr:sp>
      <xdr:nvSpPr>
        <xdr:cNvPr id="3613" name="AutoShape 52" descr="报表底图"/>
        <xdr:cNvSpPr>
          <a:spLocks noChangeAspect="1" noChangeArrowheads="1"/>
        </xdr:cNvSpPr>
      </xdr:nvSpPr>
      <xdr:spPr>
        <a:xfrm>
          <a:off x="1428115" y="1839518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286</xdr:row>
      <xdr:rowOff>0</xdr:rowOff>
    </xdr:from>
    <xdr:to>
      <xdr:col>2</xdr:col>
      <xdr:colOff>274320</xdr:colOff>
      <xdr:row>287</xdr:row>
      <xdr:rowOff>49530</xdr:rowOff>
    </xdr:to>
    <xdr:sp>
      <xdr:nvSpPr>
        <xdr:cNvPr id="3614" name="Image1" descr="报表底图"/>
        <xdr:cNvSpPr>
          <a:spLocks noChangeAspect="1" noChangeArrowheads="1"/>
        </xdr:cNvSpPr>
      </xdr:nvSpPr>
      <xdr:spPr>
        <a:xfrm>
          <a:off x="1428115" y="1839518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286</xdr:row>
      <xdr:rowOff>0</xdr:rowOff>
    </xdr:from>
    <xdr:to>
      <xdr:col>2</xdr:col>
      <xdr:colOff>274320</xdr:colOff>
      <xdr:row>287</xdr:row>
      <xdr:rowOff>80010</xdr:rowOff>
    </xdr:to>
    <xdr:sp>
      <xdr:nvSpPr>
        <xdr:cNvPr id="3615" name="Image1" descr="报表底图"/>
        <xdr:cNvSpPr>
          <a:spLocks noChangeAspect="1" noChangeArrowheads="1"/>
        </xdr:cNvSpPr>
      </xdr:nvSpPr>
      <xdr:spPr>
        <a:xfrm>
          <a:off x="1428115" y="1839518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286</xdr:row>
      <xdr:rowOff>0</xdr:rowOff>
    </xdr:from>
    <xdr:to>
      <xdr:col>2</xdr:col>
      <xdr:colOff>274320</xdr:colOff>
      <xdr:row>287</xdr:row>
      <xdr:rowOff>80010</xdr:rowOff>
    </xdr:to>
    <xdr:sp>
      <xdr:nvSpPr>
        <xdr:cNvPr id="3616" name="Image1" descr="报表底图"/>
        <xdr:cNvSpPr>
          <a:spLocks noChangeAspect="1" noChangeArrowheads="1"/>
        </xdr:cNvSpPr>
      </xdr:nvSpPr>
      <xdr:spPr>
        <a:xfrm>
          <a:off x="1428115" y="1839518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286</xdr:row>
      <xdr:rowOff>0</xdr:rowOff>
    </xdr:from>
    <xdr:to>
      <xdr:col>2</xdr:col>
      <xdr:colOff>274320</xdr:colOff>
      <xdr:row>287</xdr:row>
      <xdr:rowOff>80010</xdr:rowOff>
    </xdr:to>
    <xdr:sp>
      <xdr:nvSpPr>
        <xdr:cNvPr id="3617" name="Image1" descr="报表底图"/>
        <xdr:cNvSpPr>
          <a:spLocks noChangeAspect="1" noChangeArrowheads="1"/>
        </xdr:cNvSpPr>
      </xdr:nvSpPr>
      <xdr:spPr>
        <a:xfrm>
          <a:off x="1428115" y="1839518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286</xdr:row>
      <xdr:rowOff>0</xdr:rowOff>
    </xdr:from>
    <xdr:to>
      <xdr:col>2</xdr:col>
      <xdr:colOff>274320</xdr:colOff>
      <xdr:row>287</xdr:row>
      <xdr:rowOff>80010</xdr:rowOff>
    </xdr:to>
    <xdr:sp>
      <xdr:nvSpPr>
        <xdr:cNvPr id="3618" name="Image1" descr="报表底图"/>
        <xdr:cNvSpPr>
          <a:spLocks noChangeAspect="1" noChangeArrowheads="1"/>
        </xdr:cNvSpPr>
      </xdr:nvSpPr>
      <xdr:spPr>
        <a:xfrm>
          <a:off x="1428115" y="1839518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286</xdr:row>
      <xdr:rowOff>0</xdr:rowOff>
    </xdr:from>
    <xdr:to>
      <xdr:col>2</xdr:col>
      <xdr:colOff>274320</xdr:colOff>
      <xdr:row>287</xdr:row>
      <xdr:rowOff>80010</xdr:rowOff>
    </xdr:to>
    <xdr:sp>
      <xdr:nvSpPr>
        <xdr:cNvPr id="3619" name="Image1" descr="报表底图"/>
        <xdr:cNvSpPr>
          <a:spLocks noChangeAspect="1" noChangeArrowheads="1"/>
        </xdr:cNvSpPr>
      </xdr:nvSpPr>
      <xdr:spPr>
        <a:xfrm>
          <a:off x="1428115" y="1839518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286</xdr:row>
      <xdr:rowOff>0</xdr:rowOff>
    </xdr:from>
    <xdr:to>
      <xdr:col>2</xdr:col>
      <xdr:colOff>274320</xdr:colOff>
      <xdr:row>287</xdr:row>
      <xdr:rowOff>80010</xdr:rowOff>
    </xdr:to>
    <xdr:sp>
      <xdr:nvSpPr>
        <xdr:cNvPr id="3620" name="Image1" descr="报表底图"/>
        <xdr:cNvSpPr>
          <a:spLocks noChangeAspect="1" noChangeArrowheads="1"/>
        </xdr:cNvSpPr>
      </xdr:nvSpPr>
      <xdr:spPr>
        <a:xfrm>
          <a:off x="1428115" y="1839518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286</xdr:row>
      <xdr:rowOff>0</xdr:rowOff>
    </xdr:from>
    <xdr:to>
      <xdr:col>2</xdr:col>
      <xdr:colOff>274320</xdr:colOff>
      <xdr:row>287</xdr:row>
      <xdr:rowOff>80010</xdr:rowOff>
    </xdr:to>
    <xdr:sp>
      <xdr:nvSpPr>
        <xdr:cNvPr id="3621" name="Image1" descr="报表底图"/>
        <xdr:cNvSpPr>
          <a:spLocks noChangeAspect="1" noChangeArrowheads="1"/>
        </xdr:cNvSpPr>
      </xdr:nvSpPr>
      <xdr:spPr>
        <a:xfrm>
          <a:off x="1428115" y="1839518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286</xdr:row>
      <xdr:rowOff>0</xdr:rowOff>
    </xdr:from>
    <xdr:to>
      <xdr:col>2</xdr:col>
      <xdr:colOff>274320</xdr:colOff>
      <xdr:row>287</xdr:row>
      <xdr:rowOff>49530</xdr:rowOff>
    </xdr:to>
    <xdr:sp>
      <xdr:nvSpPr>
        <xdr:cNvPr id="3622" name="Image1" descr="报表底图"/>
        <xdr:cNvSpPr>
          <a:spLocks noChangeAspect="1" noChangeArrowheads="1"/>
        </xdr:cNvSpPr>
      </xdr:nvSpPr>
      <xdr:spPr>
        <a:xfrm>
          <a:off x="1428115" y="1839518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286</xdr:row>
      <xdr:rowOff>0</xdr:rowOff>
    </xdr:from>
    <xdr:to>
      <xdr:col>2</xdr:col>
      <xdr:colOff>274320</xdr:colOff>
      <xdr:row>287</xdr:row>
      <xdr:rowOff>49530</xdr:rowOff>
    </xdr:to>
    <xdr:sp>
      <xdr:nvSpPr>
        <xdr:cNvPr id="3623" name="Image1" descr="报表底图"/>
        <xdr:cNvSpPr>
          <a:spLocks noChangeAspect="1" noChangeArrowheads="1"/>
        </xdr:cNvSpPr>
      </xdr:nvSpPr>
      <xdr:spPr>
        <a:xfrm>
          <a:off x="1428115" y="1839518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286</xdr:row>
      <xdr:rowOff>0</xdr:rowOff>
    </xdr:from>
    <xdr:to>
      <xdr:col>2</xdr:col>
      <xdr:colOff>274320</xdr:colOff>
      <xdr:row>287</xdr:row>
      <xdr:rowOff>49530</xdr:rowOff>
    </xdr:to>
    <xdr:sp>
      <xdr:nvSpPr>
        <xdr:cNvPr id="3624" name="Image1" descr="报表底图"/>
        <xdr:cNvSpPr>
          <a:spLocks noChangeAspect="1" noChangeArrowheads="1"/>
        </xdr:cNvSpPr>
      </xdr:nvSpPr>
      <xdr:spPr>
        <a:xfrm>
          <a:off x="1428115" y="1839518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286</xdr:row>
      <xdr:rowOff>0</xdr:rowOff>
    </xdr:from>
    <xdr:to>
      <xdr:col>2</xdr:col>
      <xdr:colOff>274320</xdr:colOff>
      <xdr:row>287</xdr:row>
      <xdr:rowOff>49530</xdr:rowOff>
    </xdr:to>
    <xdr:sp>
      <xdr:nvSpPr>
        <xdr:cNvPr id="3625" name="Image1" descr="报表底图"/>
        <xdr:cNvSpPr>
          <a:spLocks noChangeAspect="1" noChangeArrowheads="1"/>
        </xdr:cNvSpPr>
      </xdr:nvSpPr>
      <xdr:spPr>
        <a:xfrm>
          <a:off x="1428115" y="1839518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286</xdr:row>
      <xdr:rowOff>0</xdr:rowOff>
    </xdr:from>
    <xdr:to>
      <xdr:col>2</xdr:col>
      <xdr:colOff>274320</xdr:colOff>
      <xdr:row>287</xdr:row>
      <xdr:rowOff>49530</xdr:rowOff>
    </xdr:to>
    <xdr:sp>
      <xdr:nvSpPr>
        <xdr:cNvPr id="3626" name="Image1" descr="报表底图"/>
        <xdr:cNvSpPr>
          <a:spLocks noChangeAspect="1" noChangeArrowheads="1"/>
        </xdr:cNvSpPr>
      </xdr:nvSpPr>
      <xdr:spPr>
        <a:xfrm>
          <a:off x="1428115" y="1839518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286</xdr:row>
      <xdr:rowOff>0</xdr:rowOff>
    </xdr:from>
    <xdr:to>
      <xdr:col>2</xdr:col>
      <xdr:colOff>274320</xdr:colOff>
      <xdr:row>287</xdr:row>
      <xdr:rowOff>49530</xdr:rowOff>
    </xdr:to>
    <xdr:sp>
      <xdr:nvSpPr>
        <xdr:cNvPr id="3627" name="Image1" descr="报表底图"/>
        <xdr:cNvSpPr>
          <a:spLocks noChangeAspect="1" noChangeArrowheads="1"/>
        </xdr:cNvSpPr>
      </xdr:nvSpPr>
      <xdr:spPr>
        <a:xfrm>
          <a:off x="1428115" y="1839518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286</xdr:row>
      <xdr:rowOff>0</xdr:rowOff>
    </xdr:from>
    <xdr:to>
      <xdr:col>2</xdr:col>
      <xdr:colOff>274320</xdr:colOff>
      <xdr:row>287</xdr:row>
      <xdr:rowOff>80010</xdr:rowOff>
    </xdr:to>
    <xdr:sp>
      <xdr:nvSpPr>
        <xdr:cNvPr id="3628" name="Image1" descr="报表底图"/>
        <xdr:cNvSpPr>
          <a:spLocks noChangeAspect="1" noChangeArrowheads="1"/>
        </xdr:cNvSpPr>
      </xdr:nvSpPr>
      <xdr:spPr>
        <a:xfrm>
          <a:off x="1428115" y="1839518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286</xdr:row>
      <xdr:rowOff>0</xdr:rowOff>
    </xdr:from>
    <xdr:to>
      <xdr:col>2</xdr:col>
      <xdr:colOff>274320</xdr:colOff>
      <xdr:row>287</xdr:row>
      <xdr:rowOff>80010</xdr:rowOff>
    </xdr:to>
    <xdr:sp>
      <xdr:nvSpPr>
        <xdr:cNvPr id="3629" name="Image1" descr="报表底图"/>
        <xdr:cNvSpPr>
          <a:spLocks noChangeAspect="1" noChangeArrowheads="1"/>
        </xdr:cNvSpPr>
      </xdr:nvSpPr>
      <xdr:spPr>
        <a:xfrm>
          <a:off x="1428115" y="1839518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286</xdr:row>
      <xdr:rowOff>0</xdr:rowOff>
    </xdr:from>
    <xdr:to>
      <xdr:col>2</xdr:col>
      <xdr:colOff>274320</xdr:colOff>
      <xdr:row>287</xdr:row>
      <xdr:rowOff>80010</xdr:rowOff>
    </xdr:to>
    <xdr:sp>
      <xdr:nvSpPr>
        <xdr:cNvPr id="3630" name="Image1" descr="报表底图"/>
        <xdr:cNvSpPr>
          <a:spLocks noChangeAspect="1" noChangeArrowheads="1"/>
        </xdr:cNvSpPr>
      </xdr:nvSpPr>
      <xdr:spPr>
        <a:xfrm>
          <a:off x="1428115" y="1839518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286</xdr:row>
      <xdr:rowOff>0</xdr:rowOff>
    </xdr:from>
    <xdr:to>
      <xdr:col>2</xdr:col>
      <xdr:colOff>274320</xdr:colOff>
      <xdr:row>287</xdr:row>
      <xdr:rowOff>80010</xdr:rowOff>
    </xdr:to>
    <xdr:sp>
      <xdr:nvSpPr>
        <xdr:cNvPr id="3631" name="Image1" descr="报表底图"/>
        <xdr:cNvSpPr>
          <a:spLocks noChangeAspect="1" noChangeArrowheads="1"/>
        </xdr:cNvSpPr>
      </xdr:nvSpPr>
      <xdr:spPr>
        <a:xfrm>
          <a:off x="1428115" y="1839518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286</xdr:row>
      <xdr:rowOff>0</xdr:rowOff>
    </xdr:from>
    <xdr:to>
      <xdr:col>2</xdr:col>
      <xdr:colOff>274320</xdr:colOff>
      <xdr:row>287</xdr:row>
      <xdr:rowOff>80010</xdr:rowOff>
    </xdr:to>
    <xdr:sp>
      <xdr:nvSpPr>
        <xdr:cNvPr id="3632" name="Image1" descr="报表底图"/>
        <xdr:cNvSpPr>
          <a:spLocks noChangeAspect="1" noChangeArrowheads="1"/>
        </xdr:cNvSpPr>
      </xdr:nvSpPr>
      <xdr:spPr>
        <a:xfrm>
          <a:off x="1428115" y="1839518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286</xdr:row>
      <xdr:rowOff>0</xdr:rowOff>
    </xdr:from>
    <xdr:to>
      <xdr:col>2</xdr:col>
      <xdr:colOff>274320</xdr:colOff>
      <xdr:row>287</xdr:row>
      <xdr:rowOff>80010</xdr:rowOff>
    </xdr:to>
    <xdr:sp>
      <xdr:nvSpPr>
        <xdr:cNvPr id="3633" name="Image1" descr="报表底图"/>
        <xdr:cNvSpPr>
          <a:spLocks noChangeAspect="1" noChangeArrowheads="1"/>
        </xdr:cNvSpPr>
      </xdr:nvSpPr>
      <xdr:spPr>
        <a:xfrm>
          <a:off x="1428115" y="1839518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286</xdr:row>
      <xdr:rowOff>0</xdr:rowOff>
    </xdr:from>
    <xdr:to>
      <xdr:col>2</xdr:col>
      <xdr:colOff>274320</xdr:colOff>
      <xdr:row>287</xdr:row>
      <xdr:rowOff>80010</xdr:rowOff>
    </xdr:to>
    <xdr:sp>
      <xdr:nvSpPr>
        <xdr:cNvPr id="3634" name="Image1" descr="报表底图"/>
        <xdr:cNvSpPr>
          <a:spLocks noChangeAspect="1" noChangeArrowheads="1"/>
        </xdr:cNvSpPr>
      </xdr:nvSpPr>
      <xdr:spPr>
        <a:xfrm>
          <a:off x="1428115" y="1839518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286</xdr:row>
      <xdr:rowOff>0</xdr:rowOff>
    </xdr:from>
    <xdr:to>
      <xdr:col>2</xdr:col>
      <xdr:colOff>274320</xdr:colOff>
      <xdr:row>287</xdr:row>
      <xdr:rowOff>49530</xdr:rowOff>
    </xdr:to>
    <xdr:sp>
      <xdr:nvSpPr>
        <xdr:cNvPr id="3635" name="Image1" descr="报表底图"/>
        <xdr:cNvSpPr>
          <a:spLocks noChangeAspect="1" noChangeArrowheads="1"/>
        </xdr:cNvSpPr>
      </xdr:nvSpPr>
      <xdr:spPr>
        <a:xfrm>
          <a:off x="1428115" y="1839518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286</xdr:row>
      <xdr:rowOff>0</xdr:rowOff>
    </xdr:from>
    <xdr:to>
      <xdr:col>2</xdr:col>
      <xdr:colOff>274320</xdr:colOff>
      <xdr:row>287</xdr:row>
      <xdr:rowOff>49530</xdr:rowOff>
    </xdr:to>
    <xdr:sp>
      <xdr:nvSpPr>
        <xdr:cNvPr id="3636" name="Image1" descr="报表底图"/>
        <xdr:cNvSpPr>
          <a:spLocks noChangeAspect="1" noChangeArrowheads="1"/>
        </xdr:cNvSpPr>
      </xdr:nvSpPr>
      <xdr:spPr>
        <a:xfrm>
          <a:off x="1428115" y="1839518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286</xdr:row>
      <xdr:rowOff>0</xdr:rowOff>
    </xdr:from>
    <xdr:to>
      <xdr:col>2</xdr:col>
      <xdr:colOff>274320</xdr:colOff>
      <xdr:row>287</xdr:row>
      <xdr:rowOff>49530</xdr:rowOff>
    </xdr:to>
    <xdr:sp>
      <xdr:nvSpPr>
        <xdr:cNvPr id="3637" name="Image1" descr="报表底图"/>
        <xdr:cNvSpPr>
          <a:spLocks noChangeAspect="1" noChangeArrowheads="1"/>
        </xdr:cNvSpPr>
      </xdr:nvSpPr>
      <xdr:spPr>
        <a:xfrm>
          <a:off x="1428115" y="1839518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286</xdr:row>
      <xdr:rowOff>0</xdr:rowOff>
    </xdr:from>
    <xdr:to>
      <xdr:col>2</xdr:col>
      <xdr:colOff>274320</xdr:colOff>
      <xdr:row>287</xdr:row>
      <xdr:rowOff>49530</xdr:rowOff>
    </xdr:to>
    <xdr:sp>
      <xdr:nvSpPr>
        <xdr:cNvPr id="3638" name="Image1" descr="报表底图"/>
        <xdr:cNvSpPr>
          <a:spLocks noChangeAspect="1" noChangeArrowheads="1"/>
        </xdr:cNvSpPr>
      </xdr:nvSpPr>
      <xdr:spPr>
        <a:xfrm>
          <a:off x="1428115" y="1839518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286</xdr:row>
      <xdr:rowOff>28575</xdr:rowOff>
    </xdr:from>
    <xdr:to>
      <xdr:col>2</xdr:col>
      <xdr:colOff>274320</xdr:colOff>
      <xdr:row>287</xdr:row>
      <xdr:rowOff>78105</xdr:rowOff>
    </xdr:to>
    <xdr:sp>
      <xdr:nvSpPr>
        <xdr:cNvPr id="3639" name="Image1" descr="报表底图"/>
        <xdr:cNvSpPr>
          <a:spLocks noChangeAspect="1" noChangeArrowheads="1"/>
        </xdr:cNvSpPr>
      </xdr:nvSpPr>
      <xdr:spPr>
        <a:xfrm>
          <a:off x="1428115" y="183980455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287</xdr:row>
      <xdr:rowOff>0</xdr:rowOff>
    </xdr:from>
    <xdr:to>
      <xdr:col>2</xdr:col>
      <xdr:colOff>274320</xdr:colOff>
      <xdr:row>288</xdr:row>
      <xdr:rowOff>49530</xdr:rowOff>
    </xdr:to>
    <xdr:sp>
      <xdr:nvSpPr>
        <xdr:cNvPr id="3640" name="AutoShape 27" descr="报表底图"/>
        <xdr:cNvSpPr>
          <a:spLocks noChangeAspect="1" noChangeArrowheads="1"/>
        </xdr:cNvSpPr>
      </xdr:nvSpPr>
      <xdr:spPr>
        <a:xfrm>
          <a:off x="1428115" y="184380505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287</xdr:row>
      <xdr:rowOff>0</xdr:rowOff>
    </xdr:from>
    <xdr:to>
      <xdr:col>2</xdr:col>
      <xdr:colOff>274320</xdr:colOff>
      <xdr:row>288</xdr:row>
      <xdr:rowOff>80010</xdr:rowOff>
    </xdr:to>
    <xdr:sp>
      <xdr:nvSpPr>
        <xdr:cNvPr id="3641" name="AutoShape 28" descr="报表底图"/>
        <xdr:cNvSpPr>
          <a:spLocks noChangeAspect="1" noChangeArrowheads="1"/>
        </xdr:cNvSpPr>
      </xdr:nvSpPr>
      <xdr:spPr>
        <a:xfrm>
          <a:off x="1428115" y="184380505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287</xdr:row>
      <xdr:rowOff>0</xdr:rowOff>
    </xdr:from>
    <xdr:to>
      <xdr:col>2</xdr:col>
      <xdr:colOff>274320</xdr:colOff>
      <xdr:row>288</xdr:row>
      <xdr:rowOff>80010</xdr:rowOff>
    </xdr:to>
    <xdr:sp>
      <xdr:nvSpPr>
        <xdr:cNvPr id="3642" name="AutoShape 29" descr="报表底图"/>
        <xdr:cNvSpPr>
          <a:spLocks noChangeAspect="1" noChangeArrowheads="1"/>
        </xdr:cNvSpPr>
      </xdr:nvSpPr>
      <xdr:spPr>
        <a:xfrm>
          <a:off x="1428115" y="184380505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287</xdr:row>
      <xdr:rowOff>0</xdr:rowOff>
    </xdr:from>
    <xdr:to>
      <xdr:col>2</xdr:col>
      <xdr:colOff>274320</xdr:colOff>
      <xdr:row>288</xdr:row>
      <xdr:rowOff>80010</xdr:rowOff>
    </xdr:to>
    <xdr:sp>
      <xdr:nvSpPr>
        <xdr:cNvPr id="3643" name="AutoShape 30" descr="报表底图"/>
        <xdr:cNvSpPr>
          <a:spLocks noChangeAspect="1" noChangeArrowheads="1"/>
        </xdr:cNvSpPr>
      </xdr:nvSpPr>
      <xdr:spPr>
        <a:xfrm>
          <a:off x="1428115" y="184380505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287</xdr:row>
      <xdr:rowOff>0</xdr:rowOff>
    </xdr:from>
    <xdr:to>
      <xdr:col>2</xdr:col>
      <xdr:colOff>274320</xdr:colOff>
      <xdr:row>288</xdr:row>
      <xdr:rowOff>80010</xdr:rowOff>
    </xdr:to>
    <xdr:sp>
      <xdr:nvSpPr>
        <xdr:cNvPr id="3644" name="AutoShape 31" descr="报表底图"/>
        <xdr:cNvSpPr>
          <a:spLocks noChangeAspect="1" noChangeArrowheads="1"/>
        </xdr:cNvSpPr>
      </xdr:nvSpPr>
      <xdr:spPr>
        <a:xfrm>
          <a:off x="1428115" y="184380505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287</xdr:row>
      <xdr:rowOff>0</xdr:rowOff>
    </xdr:from>
    <xdr:to>
      <xdr:col>2</xdr:col>
      <xdr:colOff>274320</xdr:colOff>
      <xdr:row>288</xdr:row>
      <xdr:rowOff>80010</xdr:rowOff>
    </xdr:to>
    <xdr:sp>
      <xdr:nvSpPr>
        <xdr:cNvPr id="3645" name="AutoShape 32" descr="报表底图"/>
        <xdr:cNvSpPr>
          <a:spLocks noChangeAspect="1" noChangeArrowheads="1"/>
        </xdr:cNvSpPr>
      </xdr:nvSpPr>
      <xdr:spPr>
        <a:xfrm>
          <a:off x="1428115" y="184380505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287</xdr:row>
      <xdr:rowOff>0</xdr:rowOff>
    </xdr:from>
    <xdr:to>
      <xdr:col>2</xdr:col>
      <xdr:colOff>274320</xdr:colOff>
      <xdr:row>288</xdr:row>
      <xdr:rowOff>80010</xdr:rowOff>
    </xdr:to>
    <xdr:sp>
      <xdr:nvSpPr>
        <xdr:cNvPr id="3646" name="AutoShape 33" descr="报表底图"/>
        <xdr:cNvSpPr>
          <a:spLocks noChangeAspect="1" noChangeArrowheads="1"/>
        </xdr:cNvSpPr>
      </xdr:nvSpPr>
      <xdr:spPr>
        <a:xfrm>
          <a:off x="1428115" y="184380505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287</xdr:row>
      <xdr:rowOff>0</xdr:rowOff>
    </xdr:from>
    <xdr:to>
      <xdr:col>2</xdr:col>
      <xdr:colOff>274320</xdr:colOff>
      <xdr:row>288</xdr:row>
      <xdr:rowOff>80010</xdr:rowOff>
    </xdr:to>
    <xdr:sp>
      <xdr:nvSpPr>
        <xdr:cNvPr id="3647" name="AutoShape 34" descr="报表底图"/>
        <xdr:cNvSpPr>
          <a:spLocks noChangeAspect="1" noChangeArrowheads="1"/>
        </xdr:cNvSpPr>
      </xdr:nvSpPr>
      <xdr:spPr>
        <a:xfrm>
          <a:off x="1428115" y="184380505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287</xdr:row>
      <xdr:rowOff>0</xdr:rowOff>
    </xdr:from>
    <xdr:to>
      <xdr:col>2</xdr:col>
      <xdr:colOff>274320</xdr:colOff>
      <xdr:row>288</xdr:row>
      <xdr:rowOff>49530</xdr:rowOff>
    </xdr:to>
    <xdr:sp>
      <xdr:nvSpPr>
        <xdr:cNvPr id="3648" name="AutoShape 35" descr="报表底图"/>
        <xdr:cNvSpPr>
          <a:spLocks noChangeAspect="1" noChangeArrowheads="1"/>
        </xdr:cNvSpPr>
      </xdr:nvSpPr>
      <xdr:spPr>
        <a:xfrm>
          <a:off x="1428115" y="184380505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287</xdr:row>
      <xdr:rowOff>0</xdr:rowOff>
    </xdr:from>
    <xdr:to>
      <xdr:col>2</xdr:col>
      <xdr:colOff>274320</xdr:colOff>
      <xdr:row>288</xdr:row>
      <xdr:rowOff>49530</xdr:rowOff>
    </xdr:to>
    <xdr:sp>
      <xdr:nvSpPr>
        <xdr:cNvPr id="3649" name="AutoShape 36" descr="报表底图"/>
        <xdr:cNvSpPr>
          <a:spLocks noChangeAspect="1" noChangeArrowheads="1"/>
        </xdr:cNvSpPr>
      </xdr:nvSpPr>
      <xdr:spPr>
        <a:xfrm>
          <a:off x="1428115" y="184380505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287</xdr:row>
      <xdr:rowOff>0</xdr:rowOff>
    </xdr:from>
    <xdr:to>
      <xdr:col>2</xdr:col>
      <xdr:colOff>274320</xdr:colOff>
      <xdr:row>288</xdr:row>
      <xdr:rowOff>49530</xdr:rowOff>
    </xdr:to>
    <xdr:sp>
      <xdr:nvSpPr>
        <xdr:cNvPr id="3650" name="AutoShape 37" descr="报表底图"/>
        <xdr:cNvSpPr>
          <a:spLocks noChangeAspect="1" noChangeArrowheads="1"/>
        </xdr:cNvSpPr>
      </xdr:nvSpPr>
      <xdr:spPr>
        <a:xfrm>
          <a:off x="1428115" y="184380505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287</xdr:row>
      <xdr:rowOff>0</xdr:rowOff>
    </xdr:from>
    <xdr:to>
      <xdr:col>2</xdr:col>
      <xdr:colOff>274320</xdr:colOff>
      <xdr:row>288</xdr:row>
      <xdr:rowOff>49530</xdr:rowOff>
    </xdr:to>
    <xdr:sp>
      <xdr:nvSpPr>
        <xdr:cNvPr id="3651" name="AutoShape 38" descr="报表底图"/>
        <xdr:cNvSpPr>
          <a:spLocks noChangeAspect="1" noChangeArrowheads="1"/>
        </xdr:cNvSpPr>
      </xdr:nvSpPr>
      <xdr:spPr>
        <a:xfrm>
          <a:off x="1428115" y="184380505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287</xdr:row>
      <xdr:rowOff>0</xdr:rowOff>
    </xdr:from>
    <xdr:to>
      <xdr:col>2</xdr:col>
      <xdr:colOff>274320</xdr:colOff>
      <xdr:row>288</xdr:row>
      <xdr:rowOff>49530</xdr:rowOff>
    </xdr:to>
    <xdr:sp>
      <xdr:nvSpPr>
        <xdr:cNvPr id="3652" name="AutoShape 39" descr="报表底图"/>
        <xdr:cNvSpPr>
          <a:spLocks noChangeAspect="1" noChangeArrowheads="1"/>
        </xdr:cNvSpPr>
      </xdr:nvSpPr>
      <xdr:spPr>
        <a:xfrm>
          <a:off x="1428115" y="184380505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287</xdr:row>
      <xdr:rowOff>0</xdr:rowOff>
    </xdr:from>
    <xdr:to>
      <xdr:col>2</xdr:col>
      <xdr:colOff>274320</xdr:colOff>
      <xdr:row>288</xdr:row>
      <xdr:rowOff>49530</xdr:rowOff>
    </xdr:to>
    <xdr:sp>
      <xdr:nvSpPr>
        <xdr:cNvPr id="3653" name="AutoShape 40" descr="报表底图"/>
        <xdr:cNvSpPr>
          <a:spLocks noChangeAspect="1" noChangeArrowheads="1"/>
        </xdr:cNvSpPr>
      </xdr:nvSpPr>
      <xdr:spPr>
        <a:xfrm>
          <a:off x="1428115" y="184380505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287</xdr:row>
      <xdr:rowOff>0</xdr:rowOff>
    </xdr:from>
    <xdr:to>
      <xdr:col>2</xdr:col>
      <xdr:colOff>274320</xdr:colOff>
      <xdr:row>288</xdr:row>
      <xdr:rowOff>80010</xdr:rowOff>
    </xdr:to>
    <xdr:sp>
      <xdr:nvSpPr>
        <xdr:cNvPr id="3654" name="AutoShape 41" descr="报表底图"/>
        <xdr:cNvSpPr>
          <a:spLocks noChangeAspect="1" noChangeArrowheads="1"/>
        </xdr:cNvSpPr>
      </xdr:nvSpPr>
      <xdr:spPr>
        <a:xfrm>
          <a:off x="1428115" y="184380505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287</xdr:row>
      <xdr:rowOff>0</xdr:rowOff>
    </xdr:from>
    <xdr:to>
      <xdr:col>2</xdr:col>
      <xdr:colOff>274320</xdr:colOff>
      <xdr:row>288</xdr:row>
      <xdr:rowOff>80010</xdr:rowOff>
    </xdr:to>
    <xdr:sp>
      <xdr:nvSpPr>
        <xdr:cNvPr id="3655" name="AutoShape 42" descr="报表底图"/>
        <xdr:cNvSpPr>
          <a:spLocks noChangeAspect="1" noChangeArrowheads="1"/>
        </xdr:cNvSpPr>
      </xdr:nvSpPr>
      <xdr:spPr>
        <a:xfrm>
          <a:off x="1428115" y="184380505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287</xdr:row>
      <xdr:rowOff>0</xdr:rowOff>
    </xdr:from>
    <xdr:to>
      <xdr:col>2</xdr:col>
      <xdr:colOff>274320</xdr:colOff>
      <xdr:row>288</xdr:row>
      <xdr:rowOff>80010</xdr:rowOff>
    </xdr:to>
    <xdr:sp>
      <xdr:nvSpPr>
        <xdr:cNvPr id="3656" name="AutoShape 43" descr="报表底图"/>
        <xdr:cNvSpPr>
          <a:spLocks noChangeAspect="1" noChangeArrowheads="1"/>
        </xdr:cNvSpPr>
      </xdr:nvSpPr>
      <xdr:spPr>
        <a:xfrm>
          <a:off x="1428115" y="184380505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287</xdr:row>
      <xdr:rowOff>0</xdr:rowOff>
    </xdr:from>
    <xdr:to>
      <xdr:col>2</xdr:col>
      <xdr:colOff>274320</xdr:colOff>
      <xdr:row>288</xdr:row>
      <xdr:rowOff>80010</xdr:rowOff>
    </xdr:to>
    <xdr:sp>
      <xdr:nvSpPr>
        <xdr:cNvPr id="3657" name="AutoShape 44" descr="报表底图"/>
        <xdr:cNvSpPr>
          <a:spLocks noChangeAspect="1" noChangeArrowheads="1"/>
        </xdr:cNvSpPr>
      </xdr:nvSpPr>
      <xdr:spPr>
        <a:xfrm>
          <a:off x="1428115" y="184380505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287</xdr:row>
      <xdr:rowOff>0</xdr:rowOff>
    </xdr:from>
    <xdr:to>
      <xdr:col>2</xdr:col>
      <xdr:colOff>274320</xdr:colOff>
      <xdr:row>288</xdr:row>
      <xdr:rowOff>80010</xdr:rowOff>
    </xdr:to>
    <xdr:sp>
      <xdr:nvSpPr>
        <xdr:cNvPr id="3658" name="AutoShape 45" descr="报表底图"/>
        <xdr:cNvSpPr>
          <a:spLocks noChangeAspect="1" noChangeArrowheads="1"/>
        </xdr:cNvSpPr>
      </xdr:nvSpPr>
      <xdr:spPr>
        <a:xfrm>
          <a:off x="1428115" y="184380505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287</xdr:row>
      <xdr:rowOff>0</xdr:rowOff>
    </xdr:from>
    <xdr:to>
      <xdr:col>2</xdr:col>
      <xdr:colOff>274320</xdr:colOff>
      <xdr:row>288</xdr:row>
      <xdr:rowOff>80010</xdr:rowOff>
    </xdr:to>
    <xdr:sp>
      <xdr:nvSpPr>
        <xdr:cNvPr id="3659" name="AutoShape 46" descr="报表底图"/>
        <xdr:cNvSpPr>
          <a:spLocks noChangeAspect="1" noChangeArrowheads="1"/>
        </xdr:cNvSpPr>
      </xdr:nvSpPr>
      <xdr:spPr>
        <a:xfrm>
          <a:off x="1428115" y="184380505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287</xdr:row>
      <xdr:rowOff>0</xdr:rowOff>
    </xdr:from>
    <xdr:to>
      <xdr:col>2</xdr:col>
      <xdr:colOff>274320</xdr:colOff>
      <xdr:row>288</xdr:row>
      <xdr:rowOff>80010</xdr:rowOff>
    </xdr:to>
    <xdr:sp>
      <xdr:nvSpPr>
        <xdr:cNvPr id="3660" name="AutoShape 47" descr="报表底图"/>
        <xdr:cNvSpPr>
          <a:spLocks noChangeAspect="1" noChangeArrowheads="1"/>
        </xdr:cNvSpPr>
      </xdr:nvSpPr>
      <xdr:spPr>
        <a:xfrm>
          <a:off x="1428115" y="184380505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287</xdr:row>
      <xdr:rowOff>0</xdr:rowOff>
    </xdr:from>
    <xdr:to>
      <xdr:col>2</xdr:col>
      <xdr:colOff>274320</xdr:colOff>
      <xdr:row>288</xdr:row>
      <xdr:rowOff>49530</xdr:rowOff>
    </xdr:to>
    <xdr:sp>
      <xdr:nvSpPr>
        <xdr:cNvPr id="3661" name="AutoShape 48" descr="报表底图"/>
        <xdr:cNvSpPr>
          <a:spLocks noChangeAspect="1" noChangeArrowheads="1"/>
        </xdr:cNvSpPr>
      </xdr:nvSpPr>
      <xdr:spPr>
        <a:xfrm>
          <a:off x="1428115" y="184380505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287</xdr:row>
      <xdr:rowOff>0</xdr:rowOff>
    </xdr:from>
    <xdr:to>
      <xdr:col>2</xdr:col>
      <xdr:colOff>274320</xdr:colOff>
      <xdr:row>288</xdr:row>
      <xdr:rowOff>49530</xdr:rowOff>
    </xdr:to>
    <xdr:sp>
      <xdr:nvSpPr>
        <xdr:cNvPr id="3662" name="AutoShape 49" descr="报表底图"/>
        <xdr:cNvSpPr>
          <a:spLocks noChangeAspect="1" noChangeArrowheads="1"/>
        </xdr:cNvSpPr>
      </xdr:nvSpPr>
      <xdr:spPr>
        <a:xfrm>
          <a:off x="1428115" y="184380505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287</xdr:row>
      <xdr:rowOff>0</xdr:rowOff>
    </xdr:from>
    <xdr:to>
      <xdr:col>2</xdr:col>
      <xdr:colOff>274320</xdr:colOff>
      <xdr:row>288</xdr:row>
      <xdr:rowOff>49530</xdr:rowOff>
    </xdr:to>
    <xdr:sp>
      <xdr:nvSpPr>
        <xdr:cNvPr id="3663" name="AutoShape 50" descr="报表底图"/>
        <xdr:cNvSpPr>
          <a:spLocks noChangeAspect="1" noChangeArrowheads="1"/>
        </xdr:cNvSpPr>
      </xdr:nvSpPr>
      <xdr:spPr>
        <a:xfrm>
          <a:off x="1428115" y="184380505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287</xdr:row>
      <xdr:rowOff>0</xdr:rowOff>
    </xdr:from>
    <xdr:to>
      <xdr:col>2</xdr:col>
      <xdr:colOff>274320</xdr:colOff>
      <xdr:row>288</xdr:row>
      <xdr:rowOff>49530</xdr:rowOff>
    </xdr:to>
    <xdr:sp>
      <xdr:nvSpPr>
        <xdr:cNvPr id="3664" name="AutoShape 51" descr="报表底图"/>
        <xdr:cNvSpPr>
          <a:spLocks noChangeAspect="1" noChangeArrowheads="1"/>
        </xdr:cNvSpPr>
      </xdr:nvSpPr>
      <xdr:spPr>
        <a:xfrm>
          <a:off x="1428115" y="184380505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287</xdr:row>
      <xdr:rowOff>0</xdr:rowOff>
    </xdr:from>
    <xdr:to>
      <xdr:col>2</xdr:col>
      <xdr:colOff>274320</xdr:colOff>
      <xdr:row>288</xdr:row>
      <xdr:rowOff>49530</xdr:rowOff>
    </xdr:to>
    <xdr:sp>
      <xdr:nvSpPr>
        <xdr:cNvPr id="3665" name="AutoShape 52" descr="报表底图"/>
        <xdr:cNvSpPr>
          <a:spLocks noChangeAspect="1" noChangeArrowheads="1"/>
        </xdr:cNvSpPr>
      </xdr:nvSpPr>
      <xdr:spPr>
        <a:xfrm>
          <a:off x="1428115" y="184380505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287</xdr:row>
      <xdr:rowOff>0</xdr:rowOff>
    </xdr:from>
    <xdr:to>
      <xdr:col>2</xdr:col>
      <xdr:colOff>274320</xdr:colOff>
      <xdr:row>288</xdr:row>
      <xdr:rowOff>49530</xdr:rowOff>
    </xdr:to>
    <xdr:sp>
      <xdr:nvSpPr>
        <xdr:cNvPr id="3666" name="Image1" descr="报表底图"/>
        <xdr:cNvSpPr>
          <a:spLocks noChangeAspect="1" noChangeArrowheads="1"/>
        </xdr:cNvSpPr>
      </xdr:nvSpPr>
      <xdr:spPr>
        <a:xfrm>
          <a:off x="1428115" y="184380505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287</xdr:row>
      <xdr:rowOff>0</xdr:rowOff>
    </xdr:from>
    <xdr:to>
      <xdr:col>2</xdr:col>
      <xdr:colOff>274320</xdr:colOff>
      <xdr:row>288</xdr:row>
      <xdr:rowOff>80010</xdr:rowOff>
    </xdr:to>
    <xdr:sp>
      <xdr:nvSpPr>
        <xdr:cNvPr id="3667" name="Image1" descr="报表底图"/>
        <xdr:cNvSpPr>
          <a:spLocks noChangeAspect="1" noChangeArrowheads="1"/>
        </xdr:cNvSpPr>
      </xdr:nvSpPr>
      <xdr:spPr>
        <a:xfrm>
          <a:off x="1428115" y="184380505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287</xdr:row>
      <xdr:rowOff>0</xdr:rowOff>
    </xdr:from>
    <xdr:to>
      <xdr:col>2</xdr:col>
      <xdr:colOff>274320</xdr:colOff>
      <xdr:row>288</xdr:row>
      <xdr:rowOff>80010</xdr:rowOff>
    </xdr:to>
    <xdr:sp>
      <xdr:nvSpPr>
        <xdr:cNvPr id="3668" name="Image1" descr="报表底图"/>
        <xdr:cNvSpPr>
          <a:spLocks noChangeAspect="1" noChangeArrowheads="1"/>
        </xdr:cNvSpPr>
      </xdr:nvSpPr>
      <xdr:spPr>
        <a:xfrm>
          <a:off x="1428115" y="184380505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287</xdr:row>
      <xdr:rowOff>0</xdr:rowOff>
    </xdr:from>
    <xdr:to>
      <xdr:col>2</xdr:col>
      <xdr:colOff>274320</xdr:colOff>
      <xdr:row>288</xdr:row>
      <xdr:rowOff>80010</xdr:rowOff>
    </xdr:to>
    <xdr:sp>
      <xdr:nvSpPr>
        <xdr:cNvPr id="3669" name="Image1" descr="报表底图"/>
        <xdr:cNvSpPr>
          <a:spLocks noChangeAspect="1" noChangeArrowheads="1"/>
        </xdr:cNvSpPr>
      </xdr:nvSpPr>
      <xdr:spPr>
        <a:xfrm>
          <a:off x="1428115" y="184380505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287</xdr:row>
      <xdr:rowOff>0</xdr:rowOff>
    </xdr:from>
    <xdr:to>
      <xdr:col>2</xdr:col>
      <xdr:colOff>274320</xdr:colOff>
      <xdr:row>288</xdr:row>
      <xdr:rowOff>80010</xdr:rowOff>
    </xdr:to>
    <xdr:sp>
      <xdr:nvSpPr>
        <xdr:cNvPr id="3670" name="Image1" descr="报表底图"/>
        <xdr:cNvSpPr>
          <a:spLocks noChangeAspect="1" noChangeArrowheads="1"/>
        </xdr:cNvSpPr>
      </xdr:nvSpPr>
      <xdr:spPr>
        <a:xfrm>
          <a:off x="1428115" y="184380505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287</xdr:row>
      <xdr:rowOff>0</xdr:rowOff>
    </xdr:from>
    <xdr:to>
      <xdr:col>2</xdr:col>
      <xdr:colOff>274320</xdr:colOff>
      <xdr:row>288</xdr:row>
      <xdr:rowOff>80010</xdr:rowOff>
    </xdr:to>
    <xdr:sp>
      <xdr:nvSpPr>
        <xdr:cNvPr id="3671" name="Image1" descr="报表底图"/>
        <xdr:cNvSpPr>
          <a:spLocks noChangeAspect="1" noChangeArrowheads="1"/>
        </xdr:cNvSpPr>
      </xdr:nvSpPr>
      <xdr:spPr>
        <a:xfrm>
          <a:off x="1428115" y="184380505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287</xdr:row>
      <xdr:rowOff>0</xdr:rowOff>
    </xdr:from>
    <xdr:to>
      <xdr:col>2</xdr:col>
      <xdr:colOff>274320</xdr:colOff>
      <xdr:row>288</xdr:row>
      <xdr:rowOff>80010</xdr:rowOff>
    </xdr:to>
    <xdr:sp>
      <xdr:nvSpPr>
        <xdr:cNvPr id="3672" name="Image1" descr="报表底图"/>
        <xdr:cNvSpPr>
          <a:spLocks noChangeAspect="1" noChangeArrowheads="1"/>
        </xdr:cNvSpPr>
      </xdr:nvSpPr>
      <xdr:spPr>
        <a:xfrm>
          <a:off x="1428115" y="184380505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287</xdr:row>
      <xdr:rowOff>0</xdr:rowOff>
    </xdr:from>
    <xdr:to>
      <xdr:col>2</xdr:col>
      <xdr:colOff>274320</xdr:colOff>
      <xdr:row>288</xdr:row>
      <xdr:rowOff>80010</xdr:rowOff>
    </xdr:to>
    <xdr:sp>
      <xdr:nvSpPr>
        <xdr:cNvPr id="3673" name="Image1" descr="报表底图"/>
        <xdr:cNvSpPr>
          <a:spLocks noChangeAspect="1" noChangeArrowheads="1"/>
        </xdr:cNvSpPr>
      </xdr:nvSpPr>
      <xdr:spPr>
        <a:xfrm>
          <a:off x="1428115" y="184380505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287</xdr:row>
      <xdr:rowOff>0</xdr:rowOff>
    </xdr:from>
    <xdr:to>
      <xdr:col>2</xdr:col>
      <xdr:colOff>274320</xdr:colOff>
      <xdr:row>288</xdr:row>
      <xdr:rowOff>49530</xdr:rowOff>
    </xdr:to>
    <xdr:sp>
      <xdr:nvSpPr>
        <xdr:cNvPr id="3674" name="Image1" descr="报表底图"/>
        <xdr:cNvSpPr>
          <a:spLocks noChangeAspect="1" noChangeArrowheads="1"/>
        </xdr:cNvSpPr>
      </xdr:nvSpPr>
      <xdr:spPr>
        <a:xfrm>
          <a:off x="1428115" y="184380505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287</xdr:row>
      <xdr:rowOff>0</xdr:rowOff>
    </xdr:from>
    <xdr:to>
      <xdr:col>2</xdr:col>
      <xdr:colOff>274320</xdr:colOff>
      <xdr:row>288</xdr:row>
      <xdr:rowOff>49530</xdr:rowOff>
    </xdr:to>
    <xdr:sp>
      <xdr:nvSpPr>
        <xdr:cNvPr id="3675" name="Image1" descr="报表底图"/>
        <xdr:cNvSpPr>
          <a:spLocks noChangeAspect="1" noChangeArrowheads="1"/>
        </xdr:cNvSpPr>
      </xdr:nvSpPr>
      <xdr:spPr>
        <a:xfrm>
          <a:off x="1428115" y="184380505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287</xdr:row>
      <xdr:rowOff>0</xdr:rowOff>
    </xdr:from>
    <xdr:to>
      <xdr:col>2</xdr:col>
      <xdr:colOff>274320</xdr:colOff>
      <xdr:row>288</xdr:row>
      <xdr:rowOff>49530</xdr:rowOff>
    </xdr:to>
    <xdr:sp>
      <xdr:nvSpPr>
        <xdr:cNvPr id="3676" name="Image1" descr="报表底图"/>
        <xdr:cNvSpPr>
          <a:spLocks noChangeAspect="1" noChangeArrowheads="1"/>
        </xdr:cNvSpPr>
      </xdr:nvSpPr>
      <xdr:spPr>
        <a:xfrm>
          <a:off x="1428115" y="184380505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287</xdr:row>
      <xdr:rowOff>0</xdr:rowOff>
    </xdr:from>
    <xdr:to>
      <xdr:col>2</xdr:col>
      <xdr:colOff>274320</xdr:colOff>
      <xdr:row>288</xdr:row>
      <xdr:rowOff>49530</xdr:rowOff>
    </xdr:to>
    <xdr:sp>
      <xdr:nvSpPr>
        <xdr:cNvPr id="3677" name="Image1" descr="报表底图"/>
        <xdr:cNvSpPr>
          <a:spLocks noChangeAspect="1" noChangeArrowheads="1"/>
        </xdr:cNvSpPr>
      </xdr:nvSpPr>
      <xdr:spPr>
        <a:xfrm>
          <a:off x="1428115" y="184380505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287</xdr:row>
      <xdr:rowOff>0</xdr:rowOff>
    </xdr:from>
    <xdr:to>
      <xdr:col>2</xdr:col>
      <xdr:colOff>274320</xdr:colOff>
      <xdr:row>288</xdr:row>
      <xdr:rowOff>49530</xdr:rowOff>
    </xdr:to>
    <xdr:sp>
      <xdr:nvSpPr>
        <xdr:cNvPr id="3678" name="Image1" descr="报表底图"/>
        <xdr:cNvSpPr>
          <a:spLocks noChangeAspect="1" noChangeArrowheads="1"/>
        </xdr:cNvSpPr>
      </xdr:nvSpPr>
      <xdr:spPr>
        <a:xfrm>
          <a:off x="1428115" y="184380505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287</xdr:row>
      <xdr:rowOff>0</xdr:rowOff>
    </xdr:from>
    <xdr:to>
      <xdr:col>2</xdr:col>
      <xdr:colOff>274320</xdr:colOff>
      <xdr:row>288</xdr:row>
      <xdr:rowOff>49530</xdr:rowOff>
    </xdr:to>
    <xdr:sp>
      <xdr:nvSpPr>
        <xdr:cNvPr id="3679" name="Image1" descr="报表底图"/>
        <xdr:cNvSpPr>
          <a:spLocks noChangeAspect="1" noChangeArrowheads="1"/>
        </xdr:cNvSpPr>
      </xdr:nvSpPr>
      <xdr:spPr>
        <a:xfrm>
          <a:off x="1428115" y="184380505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287</xdr:row>
      <xdr:rowOff>0</xdr:rowOff>
    </xdr:from>
    <xdr:to>
      <xdr:col>2</xdr:col>
      <xdr:colOff>274320</xdr:colOff>
      <xdr:row>288</xdr:row>
      <xdr:rowOff>80010</xdr:rowOff>
    </xdr:to>
    <xdr:sp>
      <xdr:nvSpPr>
        <xdr:cNvPr id="3680" name="Image1" descr="报表底图"/>
        <xdr:cNvSpPr>
          <a:spLocks noChangeAspect="1" noChangeArrowheads="1"/>
        </xdr:cNvSpPr>
      </xdr:nvSpPr>
      <xdr:spPr>
        <a:xfrm>
          <a:off x="1428115" y="184380505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287</xdr:row>
      <xdr:rowOff>0</xdr:rowOff>
    </xdr:from>
    <xdr:to>
      <xdr:col>2</xdr:col>
      <xdr:colOff>274320</xdr:colOff>
      <xdr:row>288</xdr:row>
      <xdr:rowOff>80010</xdr:rowOff>
    </xdr:to>
    <xdr:sp>
      <xdr:nvSpPr>
        <xdr:cNvPr id="3681" name="Image1" descr="报表底图"/>
        <xdr:cNvSpPr>
          <a:spLocks noChangeAspect="1" noChangeArrowheads="1"/>
        </xdr:cNvSpPr>
      </xdr:nvSpPr>
      <xdr:spPr>
        <a:xfrm>
          <a:off x="1428115" y="184380505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287</xdr:row>
      <xdr:rowOff>0</xdr:rowOff>
    </xdr:from>
    <xdr:to>
      <xdr:col>2</xdr:col>
      <xdr:colOff>274320</xdr:colOff>
      <xdr:row>288</xdr:row>
      <xdr:rowOff>80010</xdr:rowOff>
    </xdr:to>
    <xdr:sp>
      <xdr:nvSpPr>
        <xdr:cNvPr id="3682" name="Image1" descr="报表底图"/>
        <xdr:cNvSpPr>
          <a:spLocks noChangeAspect="1" noChangeArrowheads="1"/>
        </xdr:cNvSpPr>
      </xdr:nvSpPr>
      <xdr:spPr>
        <a:xfrm>
          <a:off x="1428115" y="184380505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287</xdr:row>
      <xdr:rowOff>0</xdr:rowOff>
    </xdr:from>
    <xdr:to>
      <xdr:col>2</xdr:col>
      <xdr:colOff>274320</xdr:colOff>
      <xdr:row>288</xdr:row>
      <xdr:rowOff>80010</xdr:rowOff>
    </xdr:to>
    <xdr:sp>
      <xdr:nvSpPr>
        <xdr:cNvPr id="3683" name="Image1" descr="报表底图"/>
        <xdr:cNvSpPr>
          <a:spLocks noChangeAspect="1" noChangeArrowheads="1"/>
        </xdr:cNvSpPr>
      </xdr:nvSpPr>
      <xdr:spPr>
        <a:xfrm>
          <a:off x="1428115" y="184380505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287</xdr:row>
      <xdr:rowOff>0</xdr:rowOff>
    </xdr:from>
    <xdr:to>
      <xdr:col>2</xdr:col>
      <xdr:colOff>274320</xdr:colOff>
      <xdr:row>288</xdr:row>
      <xdr:rowOff>80010</xdr:rowOff>
    </xdr:to>
    <xdr:sp>
      <xdr:nvSpPr>
        <xdr:cNvPr id="3684" name="Image1" descr="报表底图"/>
        <xdr:cNvSpPr>
          <a:spLocks noChangeAspect="1" noChangeArrowheads="1"/>
        </xdr:cNvSpPr>
      </xdr:nvSpPr>
      <xdr:spPr>
        <a:xfrm>
          <a:off x="1428115" y="184380505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287</xdr:row>
      <xdr:rowOff>0</xdr:rowOff>
    </xdr:from>
    <xdr:to>
      <xdr:col>2</xdr:col>
      <xdr:colOff>274320</xdr:colOff>
      <xdr:row>288</xdr:row>
      <xdr:rowOff>80010</xdr:rowOff>
    </xdr:to>
    <xdr:sp>
      <xdr:nvSpPr>
        <xdr:cNvPr id="3685" name="Image1" descr="报表底图"/>
        <xdr:cNvSpPr>
          <a:spLocks noChangeAspect="1" noChangeArrowheads="1"/>
        </xdr:cNvSpPr>
      </xdr:nvSpPr>
      <xdr:spPr>
        <a:xfrm>
          <a:off x="1428115" y="184380505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287</xdr:row>
      <xdr:rowOff>0</xdr:rowOff>
    </xdr:from>
    <xdr:to>
      <xdr:col>2</xdr:col>
      <xdr:colOff>274320</xdr:colOff>
      <xdr:row>288</xdr:row>
      <xdr:rowOff>80010</xdr:rowOff>
    </xdr:to>
    <xdr:sp>
      <xdr:nvSpPr>
        <xdr:cNvPr id="3686" name="Image1" descr="报表底图"/>
        <xdr:cNvSpPr>
          <a:spLocks noChangeAspect="1" noChangeArrowheads="1"/>
        </xdr:cNvSpPr>
      </xdr:nvSpPr>
      <xdr:spPr>
        <a:xfrm>
          <a:off x="1428115" y="184380505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287</xdr:row>
      <xdr:rowOff>0</xdr:rowOff>
    </xdr:from>
    <xdr:to>
      <xdr:col>2</xdr:col>
      <xdr:colOff>274320</xdr:colOff>
      <xdr:row>288</xdr:row>
      <xdr:rowOff>49530</xdr:rowOff>
    </xdr:to>
    <xdr:sp>
      <xdr:nvSpPr>
        <xdr:cNvPr id="3687" name="Image1" descr="报表底图"/>
        <xdr:cNvSpPr>
          <a:spLocks noChangeAspect="1" noChangeArrowheads="1"/>
        </xdr:cNvSpPr>
      </xdr:nvSpPr>
      <xdr:spPr>
        <a:xfrm>
          <a:off x="1428115" y="184380505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287</xdr:row>
      <xdr:rowOff>0</xdr:rowOff>
    </xdr:from>
    <xdr:to>
      <xdr:col>2</xdr:col>
      <xdr:colOff>274320</xdr:colOff>
      <xdr:row>288</xdr:row>
      <xdr:rowOff>49530</xdr:rowOff>
    </xdr:to>
    <xdr:sp>
      <xdr:nvSpPr>
        <xdr:cNvPr id="3688" name="Image1" descr="报表底图"/>
        <xdr:cNvSpPr>
          <a:spLocks noChangeAspect="1" noChangeArrowheads="1"/>
        </xdr:cNvSpPr>
      </xdr:nvSpPr>
      <xdr:spPr>
        <a:xfrm>
          <a:off x="1428115" y="184380505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287</xdr:row>
      <xdr:rowOff>0</xdr:rowOff>
    </xdr:from>
    <xdr:to>
      <xdr:col>2</xdr:col>
      <xdr:colOff>274320</xdr:colOff>
      <xdr:row>288</xdr:row>
      <xdr:rowOff>49530</xdr:rowOff>
    </xdr:to>
    <xdr:sp>
      <xdr:nvSpPr>
        <xdr:cNvPr id="3689" name="Image1" descr="报表底图"/>
        <xdr:cNvSpPr>
          <a:spLocks noChangeAspect="1" noChangeArrowheads="1"/>
        </xdr:cNvSpPr>
      </xdr:nvSpPr>
      <xdr:spPr>
        <a:xfrm>
          <a:off x="1428115" y="184380505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287</xdr:row>
      <xdr:rowOff>0</xdr:rowOff>
    </xdr:from>
    <xdr:to>
      <xdr:col>2</xdr:col>
      <xdr:colOff>274320</xdr:colOff>
      <xdr:row>288</xdr:row>
      <xdr:rowOff>49530</xdr:rowOff>
    </xdr:to>
    <xdr:sp>
      <xdr:nvSpPr>
        <xdr:cNvPr id="3690" name="Image1" descr="报表底图"/>
        <xdr:cNvSpPr>
          <a:spLocks noChangeAspect="1" noChangeArrowheads="1"/>
        </xdr:cNvSpPr>
      </xdr:nvSpPr>
      <xdr:spPr>
        <a:xfrm>
          <a:off x="1428115" y="184380505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2</xdr:col>
      <xdr:colOff>0</xdr:colOff>
      <xdr:row>298</xdr:row>
      <xdr:rowOff>0</xdr:rowOff>
    </xdr:from>
    <xdr:to>
      <xdr:col>2</xdr:col>
      <xdr:colOff>273077</xdr:colOff>
      <xdr:row>298</xdr:row>
      <xdr:rowOff>244326</xdr:rowOff>
    </xdr:to>
    <xdr:sp>
      <xdr:nvSpPr>
        <xdr:cNvPr id="3691" name="rect"/>
        <xdr:cNvSpPr/>
      </xdr:nvSpPr>
      <xdr:spPr>
        <a:xfrm>
          <a:off x="1428115" y="189289055"/>
          <a:ext cx="273050" cy="2438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298</xdr:row>
      <xdr:rowOff>0</xdr:rowOff>
    </xdr:from>
    <xdr:to>
      <xdr:col>2</xdr:col>
      <xdr:colOff>273077</xdr:colOff>
      <xdr:row>298</xdr:row>
      <xdr:rowOff>264169</xdr:rowOff>
    </xdr:to>
    <xdr:sp>
      <xdr:nvSpPr>
        <xdr:cNvPr id="3692" name="rect"/>
        <xdr:cNvSpPr/>
      </xdr:nvSpPr>
      <xdr:spPr>
        <a:xfrm>
          <a:off x="1428115" y="189289055"/>
          <a:ext cx="273050" cy="26416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298</xdr:row>
      <xdr:rowOff>0</xdr:rowOff>
    </xdr:from>
    <xdr:to>
      <xdr:col>2</xdr:col>
      <xdr:colOff>273077</xdr:colOff>
      <xdr:row>298</xdr:row>
      <xdr:rowOff>264169</xdr:rowOff>
    </xdr:to>
    <xdr:sp>
      <xdr:nvSpPr>
        <xdr:cNvPr id="3693" name="rect"/>
        <xdr:cNvSpPr/>
      </xdr:nvSpPr>
      <xdr:spPr>
        <a:xfrm>
          <a:off x="1428115" y="189289055"/>
          <a:ext cx="273050" cy="26416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298</xdr:row>
      <xdr:rowOff>0</xdr:rowOff>
    </xdr:from>
    <xdr:to>
      <xdr:col>2</xdr:col>
      <xdr:colOff>273077</xdr:colOff>
      <xdr:row>298</xdr:row>
      <xdr:rowOff>264169</xdr:rowOff>
    </xdr:to>
    <xdr:sp>
      <xdr:nvSpPr>
        <xdr:cNvPr id="3694" name="rect"/>
        <xdr:cNvSpPr/>
      </xdr:nvSpPr>
      <xdr:spPr>
        <a:xfrm>
          <a:off x="1428115" y="189289055"/>
          <a:ext cx="273050" cy="26416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298</xdr:row>
      <xdr:rowOff>0</xdr:rowOff>
    </xdr:from>
    <xdr:to>
      <xdr:col>2</xdr:col>
      <xdr:colOff>273077</xdr:colOff>
      <xdr:row>298</xdr:row>
      <xdr:rowOff>264169</xdr:rowOff>
    </xdr:to>
    <xdr:sp>
      <xdr:nvSpPr>
        <xdr:cNvPr id="3695" name="rect"/>
        <xdr:cNvSpPr/>
      </xdr:nvSpPr>
      <xdr:spPr>
        <a:xfrm>
          <a:off x="1428115" y="189289055"/>
          <a:ext cx="273050" cy="26416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298</xdr:row>
      <xdr:rowOff>0</xdr:rowOff>
    </xdr:from>
    <xdr:to>
      <xdr:col>2</xdr:col>
      <xdr:colOff>273077</xdr:colOff>
      <xdr:row>298</xdr:row>
      <xdr:rowOff>264169</xdr:rowOff>
    </xdr:to>
    <xdr:sp>
      <xdr:nvSpPr>
        <xdr:cNvPr id="3696" name="rect"/>
        <xdr:cNvSpPr/>
      </xdr:nvSpPr>
      <xdr:spPr>
        <a:xfrm>
          <a:off x="1428115" y="189289055"/>
          <a:ext cx="273050" cy="26416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298</xdr:row>
      <xdr:rowOff>0</xdr:rowOff>
    </xdr:from>
    <xdr:to>
      <xdr:col>2</xdr:col>
      <xdr:colOff>273077</xdr:colOff>
      <xdr:row>298</xdr:row>
      <xdr:rowOff>264169</xdr:rowOff>
    </xdr:to>
    <xdr:sp>
      <xdr:nvSpPr>
        <xdr:cNvPr id="3697" name="rect"/>
        <xdr:cNvSpPr/>
      </xdr:nvSpPr>
      <xdr:spPr>
        <a:xfrm>
          <a:off x="1428115" y="189289055"/>
          <a:ext cx="273050" cy="26416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298</xdr:row>
      <xdr:rowOff>0</xdr:rowOff>
    </xdr:from>
    <xdr:to>
      <xdr:col>2</xdr:col>
      <xdr:colOff>273077</xdr:colOff>
      <xdr:row>298</xdr:row>
      <xdr:rowOff>264169</xdr:rowOff>
    </xdr:to>
    <xdr:sp>
      <xdr:nvSpPr>
        <xdr:cNvPr id="3698" name="rect"/>
        <xdr:cNvSpPr/>
      </xdr:nvSpPr>
      <xdr:spPr>
        <a:xfrm>
          <a:off x="1428115" y="189289055"/>
          <a:ext cx="273050" cy="26416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298</xdr:row>
      <xdr:rowOff>0</xdr:rowOff>
    </xdr:from>
    <xdr:to>
      <xdr:col>2</xdr:col>
      <xdr:colOff>273077</xdr:colOff>
      <xdr:row>298</xdr:row>
      <xdr:rowOff>244326</xdr:rowOff>
    </xdr:to>
    <xdr:sp>
      <xdr:nvSpPr>
        <xdr:cNvPr id="3699" name="rect"/>
        <xdr:cNvSpPr/>
      </xdr:nvSpPr>
      <xdr:spPr>
        <a:xfrm>
          <a:off x="1428115" y="189289055"/>
          <a:ext cx="273050" cy="2438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298</xdr:row>
      <xdr:rowOff>0</xdr:rowOff>
    </xdr:from>
    <xdr:to>
      <xdr:col>2</xdr:col>
      <xdr:colOff>273077</xdr:colOff>
      <xdr:row>298</xdr:row>
      <xdr:rowOff>244326</xdr:rowOff>
    </xdr:to>
    <xdr:sp>
      <xdr:nvSpPr>
        <xdr:cNvPr id="3700" name="rect"/>
        <xdr:cNvSpPr/>
      </xdr:nvSpPr>
      <xdr:spPr>
        <a:xfrm>
          <a:off x="1428115" y="189289055"/>
          <a:ext cx="273050" cy="2438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298</xdr:row>
      <xdr:rowOff>0</xdr:rowOff>
    </xdr:from>
    <xdr:to>
      <xdr:col>2</xdr:col>
      <xdr:colOff>273077</xdr:colOff>
      <xdr:row>298</xdr:row>
      <xdr:rowOff>244326</xdr:rowOff>
    </xdr:to>
    <xdr:sp>
      <xdr:nvSpPr>
        <xdr:cNvPr id="3701" name="rect"/>
        <xdr:cNvSpPr/>
      </xdr:nvSpPr>
      <xdr:spPr>
        <a:xfrm>
          <a:off x="1428115" y="189289055"/>
          <a:ext cx="273050" cy="2438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298</xdr:row>
      <xdr:rowOff>0</xdr:rowOff>
    </xdr:from>
    <xdr:to>
      <xdr:col>2</xdr:col>
      <xdr:colOff>273077</xdr:colOff>
      <xdr:row>298</xdr:row>
      <xdr:rowOff>244326</xdr:rowOff>
    </xdr:to>
    <xdr:sp>
      <xdr:nvSpPr>
        <xdr:cNvPr id="3702" name="rect"/>
        <xdr:cNvSpPr/>
      </xdr:nvSpPr>
      <xdr:spPr>
        <a:xfrm>
          <a:off x="1428115" y="189289055"/>
          <a:ext cx="273050" cy="2438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298</xdr:row>
      <xdr:rowOff>0</xdr:rowOff>
    </xdr:from>
    <xdr:to>
      <xdr:col>2</xdr:col>
      <xdr:colOff>273077</xdr:colOff>
      <xdr:row>298</xdr:row>
      <xdr:rowOff>244326</xdr:rowOff>
    </xdr:to>
    <xdr:sp>
      <xdr:nvSpPr>
        <xdr:cNvPr id="3703" name="rect"/>
        <xdr:cNvSpPr/>
      </xdr:nvSpPr>
      <xdr:spPr>
        <a:xfrm>
          <a:off x="1428115" y="189289055"/>
          <a:ext cx="273050" cy="2438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298</xdr:row>
      <xdr:rowOff>0</xdr:rowOff>
    </xdr:from>
    <xdr:to>
      <xdr:col>2</xdr:col>
      <xdr:colOff>273077</xdr:colOff>
      <xdr:row>298</xdr:row>
      <xdr:rowOff>244326</xdr:rowOff>
    </xdr:to>
    <xdr:sp>
      <xdr:nvSpPr>
        <xdr:cNvPr id="3704" name="rect"/>
        <xdr:cNvSpPr/>
      </xdr:nvSpPr>
      <xdr:spPr>
        <a:xfrm>
          <a:off x="1428115" y="189289055"/>
          <a:ext cx="273050" cy="2438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298</xdr:row>
      <xdr:rowOff>0</xdr:rowOff>
    </xdr:from>
    <xdr:to>
      <xdr:col>2</xdr:col>
      <xdr:colOff>273077</xdr:colOff>
      <xdr:row>298</xdr:row>
      <xdr:rowOff>264169</xdr:rowOff>
    </xdr:to>
    <xdr:sp>
      <xdr:nvSpPr>
        <xdr:cNvPr id="3705" name="rect"/>
        <xdr:cNvSpPr/>
      </xdr:nvSpPr>
      <xdr:spPr>
        <a:xfrm>
          <a:off x="1428115" y="189289055"/>
          <a:ext cx="273050" cy="26416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298</xdr:row>
      <xdr:rowOff>0</xdr:rowOff>
    </xdr:from>
    <xdr:to>
      <xdr:col>2</xdr:col>
      <xdr:colOff>273077</xdr:colOff>
      <xdr:row>298</xdr:row>
      <xdr:rowOff>264169</xdr:rowOff>
    </xdr:to>
    <xdr:sp>
      <xdr:nvSpPr>
        <xdr:cNvPr id="3706" name="rect"/>
        <xdr:cNvSpPr/>
      </xdr:nvSpPr>
      <xdr:spPr>
        <a:xfrm>
          <a:off x="1428115" y="189289055"/>
          <a:ext cx="273050" cy="26416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298</xdr:row>
      <xdr:rowOff>0</xdr:rowOff>
    </xdr:from>
    <xdr:to>
      <xdr:col>2</xdr:col>
      <xdr:colOff>273077</xdr:colOff>
      <xdr:row>298</xdr:row>
      <xdr:rowOff>264169</xdr:rowOff>
    </xdr:to>
    <xdr:sp>
      <xdr:nvSpPr>
        <xdr:cNvPr id="3707" name="rect"/>
        <xdr:cNvSpPr/>
      </xdr:nvSpPr>
      <xdr:spPr>
        <a:xfrm>
          <a:off x="1428115" y="189289055"/>
          <a:ext cx="273050" cy="26416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298</xdr:row>
      <xdr:rowOff>0</xdr:rowOff>
    </xdr:from>
    <xdr:to>
      <xdr:col>2</xdr:col>
      <xdr:colOff>273077</xdr:colOff>
      <xdr:row>298</xdr:row>
      <xdr:rowOff>264169</xdr:rowOff>
    </xdr:to>
    <xdr:sp>
      <xdr:nvSpPr>
        <xdr:cNvPr id="3708" name="rect"/>
        <xdr:cNvSpPr/>
      </xdr:nvSpPr>
      <xdr:spPr>
        <a:xfrm>
          <a:off x="1428115" y="189289055"/>
          <a:ext cx="273050" cy="26416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298</xdr:row>
      <xdr:rowOff>0</xdr:rowOff>
    </xdr:from>
    <xdr:to>
      <xdr:col>2</xdr:col>
      <xdr:colOff>273077</xdr:colOff>
      <xdr:row>298</xdr:row>
      <xdr:rowOff>264169</xdr:rowOff>
    </xdr:to>
    <xdr:sp>
      <xdr:nvSpPr>
        <xdr:cNvPr id="3709" name="rect"/>
        <xdr:cNvSpPr/>
      </xdr:nvSpPr>
      <xdr:spPr>
        <a:xfrm>
          <a:off x="1428115" y="189289055"/>
          <a:ext cx="273050" cy="26416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298</xdr:row>
      <xdr:rowOff>0</xdr:rowOff>
    </xdr:from>
    <xdr:to>
      <xdr:col>2</xdr:col>
      <xdr:colOff>273077</xdr:colOff>
      <xdr:row>298</xdr:row>
      <xdr:rowOff>264169</xdr:rowOff>
    </xdr:to>
    <xdr:sp>
      <xdr:nvSpPr>
        <xdr:cNvPr id="3710" name="rect"/>
        <xdr:cNvSpPr/>
      </xdr:nvSpPr>
      <xdr:spPr>
        <a:xfrm>
          <a:off x="1428115" y="189289055"/>
          <a:ext cx="273050" cy="26416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298</xdr:row>
      <xdr:rowOff>0</xdr:rowOff>
    </xdr:from>
    <xdr:to>
      <xdr:col>2</xdr:col>
      <xdr:colOff>273077</xdr:colOff>
      <xdr:row>298</xdr:row>
      <xdr:rowOff>264169</xdr:rowOff>
    </xdr:to>
    <xdr:sp>
      <xdr:nvSpPr>
        <xdr:cNvPr id="3711" name="rect"/>
        <xdr:cNvSpPr/>
      </xdr:nvSpPr>
      <xdr:spPr>
        <a:xfrm>
          <a:off x="1428115" y="189289055"/>
          <a:ext cx="273050" cy="26416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298</xdr:row>
      <xdr:rowOff>0</xdr:rowOff>
    </xdr:from>
    <xdr:to>
      <xdr:col>2</xdr:col>
      <xdr:colOff>273077</xdr:colOff>
      <xdr:row>298</xdr:row>
      <xdr:rowOff>244326</xdr:rowOff>
    </xdr:to>
    <xdr:sp>
      <xdr:nvSpPr>
        <xdr:cNvPr id="3712" name="rect"/>
        <xdr:cNvSpPr/>
      </xdr:nvSpPr>
      <xdr:spPr>
        <a:xfrm>
          <a:off x="1428115" y="189289055"/>
          <a:ext cx="273050" cy="2438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298</xdr:row>
      <xdr:rowOff>0</xdr:rowOff>
    </xdr:from>
    <xdr:to>
      <xdr:col>2</xdr:col>
      <xdr:colOff>273077</xdr:colOff>
      <xdr:row>298</xdr:row>
      <xdr:rowOff>244326</xdr:rowOff>
    </xdr:to>
    <xdr:sp>
      <xdr:nvSpPr>
        <xdr:cNvPr id="3713" name="rect"/>
        <xdr:cNvSpPr/>
      </xdr:nvSpPr>
      <xdr:spPr>
        <a:xfrm>
          <a:off x="1428115" y="189289055"/>
          <a:ext cx="273050" cy="2438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298</xdr:row>
      <xdr:rowOff>0</xdr:rowOff>
    </xdr:from>
    <xdr:to>
      <xdr:col>2</xdr:col>
      <xdr:colOff>273077</xdr:colOff>
      <xdr:row>298</xdr:row>
      <xdr:rowOff>244326</xdr:rowOff>
    </xdr:to>
    <xdr:sp>
      <xdr:nvSpPr>
        <xdr:cNvPr id="3714" name="rect"/>
        <xdr:cNvSpPr/>
      </xdr:nvSpPr>
      <xdr:spPr>
        <a:xfrm>
          <a:off x="1428115" y="189289055"/>
          <a:ext cx="273050" cy="2438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298</xdr:row>
      <xdr:rowOff>0</xdr:rowOff>
    </xdr:from>
    <xdr:to>
      <xdr:col>2</xdr:col>
      <xdr:colOff>273077</xdr:colOff>
      <xdr:row>298</xdr:row>
      <xdr:rowOff>244326</xdr:rowOff>
    </xdr:to>
    <xdr:sp>
      <xdr:nvSpPr>
        <xdr:cNvPr id="3715" name="rect"/>
        <xdr:cNvSpPr/>
      </xdr:nvSpPr>
      <xdr:spPr>
        <a:xfrm>
          <a:off x="1428115" y="189289055"/>
          <a:ext cx="273050" cy="2438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298</xdr:row>
      <xdr:rowOff>0</xdr:rowOff>
    </xdr:from>
    <xdr:to>
      <xdr:col>2</xdr:col>
      <xdr:colOff>273077</xdr:colOff>
      <xdr:row>298</xdr:row>
      <xdr:rowOff>244326</xdr:rowOff>
    </xdr:to>
    <xdr:sp>
      <xdr:nvSpPr>
        <xdr:cNvPr id="3716" name="rect"/>
        <xdr:cNvSpPr/>
      </xdr:nvSpPr>
      <xdr:spPr>
        <a:xfrm>
          <a:off x="1428115" y="189289055"/>
          <a:ext cx="273050" cy="2438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298</xdr:row>
      <xdr:rowOff>0</xdr:rowOff>
    </xdr:from>
    <xdr:to>
      <xdr:col>2</xdr:col>
      <xdr:colOff>273077</xdr:colOff>
      <xdr:row>298</xdr:row>
      <xdr:rowOff>244326</xdr:rowOff>
    </xdr:to>
    <xdr:sp>
      <xdr:nvSpPr>
        <xdr:cNvPr id="3717" name="rect"/>
        <xdr:cNvSpPr/>
      </xdr:nvSpPr>
      <xdr:spPr>
        <a:xfrm>
          <a:off x="1428115" y="189289055"/>
          <a:ext cx="273050" cy="2438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298</xdr:row>
      <xdr:rowOff>0</xdr:rowOff>
    </xdr:from>
    <xdr:to>
      <xdr:col>2</xdr:col>
      <xdr:colOff>273077</xdr:colOff>
      <xdr:row>298</xdr:row>
      <xdr:rowOff>264169</xdr:rowOff>
    </xdr:to>
    <xdr:sp>
      <xdr:nvSpPr>
        <xdr:cNvPr id="3718" name="rect"/>
        <xdr:cNvSpPr/>
      </xdr:nvSpPr>
      <xdr:spPr>
        <a:xfrm>
          <a:off x="1428115" y="189289055"/>
          <a:ext cx="273050" cy="26416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298</xdr:row>
      <xdr:rowOff>0</xdr:rowOff>
    </xdr:from>
    <xdr:to>
      <xdr:col>2</xdr:col>
      <xdr:colOff>273077</xdr:colOff>
      <xdr:row>298</xdr:row>
      <xdr:rowOff>264169</xdr:rowOff>
    </xdr:to>
    <xdr:sp>
      <xdr:nvSpPr>
        <xdr:cNvPr id="3719" name="rect"/>
        <xdr:cNvSpPr/>
      </xdr:nvSpPr>
      <xdr:spPr>
        <a:xfrm>
          <a:off x="1428115" y="189289055"/>
          <a:ext cx="273050" cy="26416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298</xdr:row>
      <xdr:rowOff>0</xdr:rowOff>
    </xdr:from>
    <xdr:to>
      <xdr:col>2</xdr:col>
      <xdr:colOff>273077</xdr:colOff>
      <xdr:row>298</xdr:row>
      <xdr:rowOff>264169</xdr:rowOff>
    </xdr:to>
    <xdr:sp>
      <xdr:nvSpPr>
        <xdr:cNvPr id="3720" name="rect"/>
        <xdr:cNvSpPr/>
      </xdr:nvSpPr>
      <xdr:spPr>
        <a:xfrm>
          <a:off x="1428115" y="189289055"/>
          <a:ext cx="273050" cy="26416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298</xdr:row>
      <xdr:rowOff>0</xdr:rowOff>
    </xdr:from>
    <xdr:to>
      <xdr:col>2</xdr:col>
      <xdr:colOff>273077</xdr:colOff>
      <xdr:row>298</xdr:row>
      <xdr:rowOff>264169</xdr:rowOff>
    </xdr:to>
    <xdr:sp>
      <xdr:nvSpPr>
        <xdr:cNvPr id="3721" name="rect"/>
        <xdr:cNvSpPr/>
      </xdr:nvSpPr>
      <xdr:spPr>
        <a:xfrm>
          <a:off x="1428115" y="189289055"/>
          <a:ext cx="273050" cy="26416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298</xdr:row>
      <xdr:rowOff>0</xdr:rowOff>
    </xdr:from>
    <xdr:to>
      <xdr:col>2</xdr:col>
      <xdr:colOff>273077</xdr:colOff>
      <xdr:row>298</xdr:row>
      <xdr:rowOff>264169</xdr:rowOff>
    </xdr:to>
    <xdr:sp>
      <xdr:nvSpPr>
        <xdr:cNvPr id="3722" name="rect"/>
        <xdr:cNvSpPr/>
      </xdr:nvSpPr>
      <xdr:spPr>
        <a:xfrm>
          <a:off x="1428115" y="189289055"/>
          <a:ext cx="273050" cy="26416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298</xdr:row>
      <xdr:rowOff>0</xdr:rowOff>
    </xdr:from>
    <xdr:to>
      <xdr:col>2</xdr:col>
      <xdr:colOff>273077</xdr:colOff>
      <xdr:row>298</xdr:row>
      <xdr:rowOff>264169</xdr:rowOff>
    </xdr:to>
    <xdr:sp>
      <xdr:nvSpPr>
        <xdr:cNvPr id="3723" name="rect"/>
        <xdr:cNvSpPr/>
      </xdr:nvSpPr>
      <xdr:spPr>
        <a:xfrm>
          <a:off x="1428115" y="189289055"/>
          <a:ext cx="273050" cy="26416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298</xdr:row>
      <xdr:rowOff>0</xdr:rowOff>
    </xdr:from>
    <xdr:to>
      <xdr:col>2</xdr:col>
      <xdr:colOff>273077</xdr:colOff>
      <xdr:row>298</xdr:row>
      <xdr:rowOff>264169</xdr:rowOff>
    </xdr:to>
    <xdr:sp>
      <xdr:nvSpPr>
        <xdr:cNvPr id="3724" name="rect"/>
        <xdr:cNvSpPr/>
      </xdr:nvSpPr>
      <xdr:spPr>
        <a:xfrm>
          <a:off x="1428115" y="189289055"/>
          <a:ext cx="273050" cy="26416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298</xdr:row>
      <xdr:rowOff>0</xdr:rowOff>
    </xdr:from>
    <xdr:to>
      <xdr:col>2</xdr:col>
      <xdr:colOff>273077</xdr:colOff>
      <xdr:row>298</xdr:row>
      <xdr:rowOff>244326</xdr:rowOff>
    </xdr:to>
    <xdr:sp>
      <xdr:nvSpPr>
        <xdr:cNvPr id="3725" name="rect"/>
        <xdr:cNvSpPr/>
      </xdr:nvSpPr>
      <xdr:spPr>
        <a:xfrm>
          <a:off x="1428115" y="189289055"/>
          <a:ext cx="273050" cy="2438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298</xdr:row>
      <xdr:rowOff>0</xdr:rowOff>
    </xdr:from>
    <xdr:to>
      <xdr:col>2</xdr:col>
      <xdr:colOff>273077</xdr:colOff>
      <xdr:row>298</xdr:row>
      <xdr:rowOff>244326</xdr:rowOff>
    </xdr:to>
    <xdr:sp>
      <xdr:nvSpPr>
        <xdr:cNvPr id="3726" name="rect"/>
        <xdr:cNvSpPr/>
      </xdr:nvSpPr>
      <xdr:spPr>
        <a:xfrm>
          <a:off x="1428115" y="189289055"/>
          <a:ext cx="273050" cy="2438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298</xdr:row>
      <xdr:rowOff>0</xdr:rowOff>
    </xdr:from>
    <xdr:to>
      <xdr:col>2</xdr:col>
      <xdr:colOff>273077</xdr:colOff>
      <xdr:row>298</xdr:row>
      <xdr:rowOff>244326</xdr:rowOff>
    </xdr:to>
    <xdr:sp>
      <xdr:nvSpPr>
        <xdr:cNvPr id="3727" name="rect"/>
        <xdr:cNvSpPr/>
      </xdr:nvSpPr>
      <xdr:spPr>
        <a:xfrm>
          <a:off x="1428115" y="189289055"/>
          <a:ext cx="273050" cy="2438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298</xdr:row>
      <xdr:rowOff>0</xdr:rowOff>
    </xdr:from>
    <xdr:to>
      <xdr:col>2</xdr:col>
      <xdr:colOff>273077</xdr:colOff>
      <xdr:row>298</xdr:row>
      <xdr:rowOff>244326</xdr:rowOff>
    </xdr:to>
    <xdr:sp>
      <xdr:nvSpPr>
        <xdr:cNvPr id="3728" name="rect"/>
        <xdr:cNvSpPr/>
      </xdr:nvSpPr>
      <xdr:spPr>
        <a:xfrm>
          <a:off x="1428115" y="189289055"/>
          <a:ext cx="273050" cy="2438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298</xdr:row>
      <xdr:rowOff>0</xdr:rowOff>
    </xdr:from>
    <xdr:to>
      <xdr:col>2</xdr:col>
      <xdr:colOff>273077</xdr:colOff>
      <xdr:row>298</xdr:row>
      <xdr:rowOff>244326</xdr:rowOff>
    </xdr:to>
    <xdr:sp>
      <xdr:nvSpPr>
        <xdr:cNvPr id="3729" name="rect"/>
        <xdr:cNvSpPr/>
      </xdr:nvSpPr>
      <xdr:spPr>
        <a:xfrm>
          <a:off x="1428115" y="189289055"/>
          <a:ext cx="273050" cy="2438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298</xdr:row>
      <xdr:rowOff>0</xdr:rowOff>
    </xdr:from>
    <xdr:to>
      <xdr:col>2</xdr:col>
      <xdr:colOff>273077</xdr:colOff>
      <xdr:row>298</xdr:row>
      <xdr:rowOff>244326</xdr:rowOff>
    </xdr:to>
    <xdr:sp>
      <xdr:nvSpPr>
        <xdr:cNvPr id="3730" name="rect"/>
        <xdr:cNvSpPr/>
      </xdr:nvSpPr>
      <xdr:spPr>
        <a:xfrm>
          <a:off x="1428115" y="189289055"/>
          <a:ext cx="273050" cy="2438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298</xdr:row>
      <xdr:rowOff>0</xdr:rowOff>
    </xdr:from>
    <xdr:to>
      <xdr:col>2</xdr:col>
      <xdr:colOff>273077</xdr:colOff>
      <xdr:row>298</xdr:row>
      <xdr:rowOff>264169</xdr:rowOff>
    </xdr:to>
    <xdr:sp>
      <xdr:nvSpPr>
        <xdr:cNvPr id="3731" name="rect"/>
        <xdr:cNvSpPr/>
      </xdr:nvSpPr>
      <xdr:spPr>
        <a:xfrm>
          <a:off x="1428115" y="189289055"/>
          <a:ext cx="273050" cy="26416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298</xdr:row>
      <xdr:rowOff>0</xdr:rowOff>
    </xdr:from>
    <xdr:to>
      <xdr:col>2</xdr:col>
      <xdr:colOff>273077</xdr:colOff>
      <xdr:row>298</xdr:row>
      <xdr:rowOff>264169</xdr:rowOff>
    </xdr:to>
    <xdr:sp>
      <xdr:nvSpPr>
        <xdr:cNvPr id="3732" name="rect"/>
        <xdr:cNvSpPr/>
      </xdr:nvSpPr>
      <xdr:spPr>
        <a:xfrm>
          <a:off x="1428115" y="189289055"/>
          <a:ext cx="273050" cy="26416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298</xdr:row>
      <xdr:rowOff>0</xdr:rowOff>
    </xdr:from>
    <xdr:to>
      <xdr:col>2</xdr:col>
      <xdr:colOff>273077</xdr:colOff>
      <xdr:row>298</xdr:row>
      <xdr:rowOff>264169</xdr:rowOff>
    </xdr:to>
    <xdr:sp>
      <xdr:nvSpPr>
        <xdr:cNvPr id="3733" name="rect"/>
        <xdr:cNvSpPr/>
      </xdr:nvSpPr>
      <xdr:spPr>
        <a:xfrm>
          <a:off x="1428115" y="189289055"/>
          <a:ext cx="273050" cy="26416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298</xdr:row>
      <xdr:rowOff>0</xdr:rowOff>
    </xdr:from>
    <xdr:to>
      <xdr:col>2</xdr:col>
      <xdr:colOff>273077</xdr:colOff>
      <xdr:row>298</xdr:row>
      <xdr:rowOff>264169</xdr:rowOff>
    </xdr:to>
    <xdr:sp>
      <xdr:nvSpPr>
        <xdr:cNvPr id="3734" name="rect"/>
        <xdr:cNvSpPr/>
      </xdr:nvSpPr>
      <xdr:spPr>
        <a:xfrm>
          <a:off x="1428115" y="189289055"/>
          <a:ext cx="273050" cy="26416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298</xdr:row>
      <xdr:rowOff>0</xdr:rowOff>
    </xdr:from>
    <xdr:to>
      <xdr:col>2</xdr:col>
      <xdr:colOff>273077</xdr:colOff>
      <xdr:row>298</xdr:row>
      <xdr:rowOff>264169</xdr:rowOff>
    </xdr:to>
    <xdr:sp>
      <xdr:nvSpPr>
        <xdr:cNvPr id="3735" name="rect"/>
        <xdr:cNvSpPr/>
      </xdr:nvSpPr>
      <xdr:spPr>
        <a:xfrm>
          <a:off x="1428115" y="189289055"/>
          <a:ext cx="273050" cy="26416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298</xdr:row>
      <xdr:rowOff>0</xdr:rowOff>
    </xdr:from>
    <xdr:to>
      <xdr:col>2</xdr:col>
      <xdr:colOff>273077</xdr:colOff>
      <xdr:row>298</xdr:row>
      <xdr:rowOff>264169</xdr:rowOff>
    </xdr:to>
    <xdr:sp>
      <xdr:nvSpPr>
        <xdr:cNvPr id="3736" name="rect"/>
        <xdr:cNvSpPr/>
      </xdr:nvSpPr>
      <xdr:spPr>
        <a:xfrm>
          <a:off x="1428115" y="189289055"/>
          <a:ext cx="273050" cy="26416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298</xdr:row>
      <xdr:rowOff>0</xdr:rowOff>
    </xdr:from>
    <xdr:to>
      <xdr:col>2</xdr:col>
      <xdr:colOff>273077</xdr:colOff>
      <xdr:row>298</xdr:row>
      <xdr:rowOff>264169</xdr:rowOff>
    </xdr:to>
    <xdr:sp>
      <xdr:nvSpPr>
        <xdr:cNvPr id="3737" name="rect"/>
        <xdr:cNvSpPr/>
      </xdr:nvSpPr>
      <xdr:spPr>
        <a:xfrm>
          <a:off x="1428115" y="189289055"/>
          <a:ext cx="273050" cy="26416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298</xdr:row>
      <xdr:rowOff>0</xdr:rowOff>
    </xdr:from>
    <xdr:to>
      <xdr:col>2</xdr:col>
      <xdr:colOff>273077</xdr:colOff>
      <xdr:row>298</xdr:row>
      <xdr:rowOff>244326</xdr:rowOff>
    </xdr:to>
    <xdr:sp>
      <xdr:nvSpPr>
        <xdr:cNvPr id="3738" name="rect"/>
        <xdr:cNvSpPr/>
      </xdr:nvSpPr>
      <xdr:spPr>
        <a:xfrm>
          <a:off x="1428115" y="189289055"/>
          <a:ext cx="273050" cy="2438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298</xdr:row>
      <xdr:rowOff>0</xdr:rowOff>
    </xdr:from>
    <xdr:to>
      <xdr:col>2</xdr:col>
      <xdr:colOff>273077</xdr:colOff>
      <xdr:row>298</xdr:row>
      <xdr:rowOff>244326</xdr:rowOff>
    </xdr:to>
    <xdr:sp>
      <xdr:nvSpPr>
        <xdr:cNvPr id="3739" name="rect"/>
        <xdr:cNvSpPr/>
      </xdr:nvSpPr>
      <xdr:spPr>
        <a:xfrm>
          <a:off x="1428115" y="189289055"/>
          <a:ext cx="273050" cy="2438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298</xdr:row>
      <xdr:rowOff>0</xdr:rowOff>
    </xdr:from>
    <xdr:to>
      <xdr:col>2</xdr:col>
      <xdr:colOff>273077</xdr:colOff>
      <xdr:row>298</xdr:row>
      <xdr:rowOff>244326</xdr:rowOff>
    </xdr:to>
    <xdr:sp>
      <xdr:nvSpPr>
        <xdr:cNvPr id="3740" name="rect"/>
        <xdr:cNvSpPr/>
      </xdr:nvSpPr>
      <xdr:spPr>
        <a:xfrm>
          <a:off x="1428115" y="189289055"/>
          <a:ext cx="273050" cy="2438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298</xdr:row>
      <xdr:rowOff>0</xdr:rowOff>
    </xdr:from>
    <xdr:to>
      <xdr:col>2</xdr:col>
      <xdr:colOff>273077</xdr:colOff>
      <xdr:row>298</xdr:row>
      <xdr:rowOff>244326</xdr:rowOff>
    </xdr:to>
    <xdr:sp>
      <xdr:nvSpPr>
        <xdr:cNvPr id="3741" name="rect"/>
        <xdr:cNvSpPr/>
      </xdr:nvSpPr>
      <xdr:spPr>
        <a:xfrm>
          <a:off x="1428115" y="189289055"/>
          <a:ext cx="273050" cy="2438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298</xdr:row>
      <xdr:rowOff>0</xdr:rowOff>
    </xdr:from>
    <xdr:to>
      <xdr:col>2</xdr:col>
      <xdr:colOff>273077</xdr:colOff>
      <xdr:row>298</xdr:row>
      <xdr:rowOff>244326</xdr:rowOff>
    </xdr:to>
    <xdr:sp>
      <xdr:nvSpPr>
        <xdr:cNvPr id="3742" name="rect"/>
        <xdr:cNvSpPr/>
      </xdr:nvSpPr>
      <xdr:spPr>
        <a:xfrm>
          <a:off x="1428115" y="189289055"/>
          <a:ext cx="273050" cy="2438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286</xdr:row>
      <xdr:rowOff>0</xdr:rowOff>
    </xdr:from>
    <xdr:to>
      <xdr:col>2</xdr:col>
      <xdr:colOff>274320</xdr:colOff>
      <xdr:row>287</xdr:row>
      <xdr:rowOff>49530</xdr:rowOff>
    </xdr:to>
    <xdr:sp>
      <xdr:nvSpPr>
        <xdr:cNvPr id="3743" name="AutoShape 27" descr="报表底图"/>
        <xdr:cNvSpPr>
          <a:spLocks noChangeAspect="1" noChangeArrowheads="1"/>
        </xdr:cNvSpPr>
      </xdr:nvSpPr>
      <xdr:spPr>
        <a:xfrm>
          <a:off x="1428115" y="1839518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286</xdr:row>
      <xdr:rowOff>0</xdr:rowOff>
    </xdr:from>
    <xdr:to>
      <xdr:col>2</xdr:col>
      <xdr:colOff>274320</xdr:colOff>
      <xdr:row>287</xdr:row>
      <xdr:rowOff>80010</xdr:rowOff>
    </xdr:to>
    <xdr:sp>
      <xdr:nvSpPr>
        <xdr:cNvPr id="3744" name="AutoShape 28" descr="报表底图"/>
        <xdr:cNvSpPr>
          <a:spLocks noChangeAspect="1" noChangeArrowheads="1"/>
        </xdr:cNvSpPr>
      </xdr:nvSpPr>
      <xdr:spPr>
        <a:xfrm>
          <a:off x="1428115" y="1839518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286</xdr:row>
      <xdr:rowOff>0</xdr:rowOff>
    </xdr:from>
    <xdr:to>
      <xdr:col>2</xdr:col>
      <xdr:colOff>274320</xdr:colOff>
      <xdr:row>287</xdr:row>
      <xdr:rowOff>80010</xdr:rowOff>
    </xdr:to>
    <xdr:sp>
      <xdr:nvSpPr>
        <xdr:cNvPr id="3745" name="AutoShape 29" descr="报表底图"/>
        <xdr:cNvSpPr>
          <a:spLocks noChangeAspect="1" noChangeArrowheads="1"/>
        </xdr:cNvSpPr>
      </xdr:nvSpPr>
      <xdr:spPr>
        <a:xfrm>
          <a:off x="1428115" y="1839518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286</xdr:row>
      <xdr:rowOff>0</xdr:rowOff>
    </xdr:from>
    <xdr:to>
      <xdr:col>2</xdr:col>
      <xdr:colOff>274320</xdr:colOff>
      <xdr:row>287</xdr:row>
      <xdr:rowOff>80010</xdr:rowOff>
    </xdr:to>
    <xdr:sp>
      <xdr:nvSpPr>
        <xdr:cNvPr id="3746" name="AutoShape 30" descr="报表底图"/>
        <xdr:cNvSpPr>
          <a:spLocks noChangeAspect="1" noChangeArrowheads="1"/>
        </xdr:cNvSpPr>
      </xdr:nvSpPr>
      <xdr:spPr>
        <a:xfrm>
          <a:off x="1428115" y="1839518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286</xdr:row>
      <xdr:rowOff>0</xdr:rowOff>
    </xdr:from>
    <xdr:to>
      <xdr:col>2</xdr:col>
      <xdr:colOff>274320</xdr:colOff>
      <xdr:row>287</xdr:row>
      <xdr:rowOff>80010</xdr:rowOff>
    </xdr:to>
    <xdr:sp>
      <xdr:nvSpPr>
        <xdr:cNvPr id="3747" name="AutoShape 31" descr="报表底图"/>
        <xdr:cNvSpPr>
          <a:spLocks noChangeAspect="1" noChangeArrowheads="1"/>
        </xdr:cNvSpPr>
      </xdr:nvSpPr>
      <xdr:spPr>
        <a:xfrm>
          <a:off x="1428115" y="1839518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286</xdr:row>
      <xdr:rowOff>0</xdr:rowOff>
    </xdr:from>
    <xdr:to>
      <xdr:col>2</xdr:col>
      <xdr:colOff>274320</xdr:colOff>
      <xdr:row>287</xdr:row>
      <xdr:rowOff>80010</xdr:rowOff>
    </xdr:to>
    <xdr:sp>
      <xdr:nvSpPr>
        <xdr:cNvPr id="3748" name="AutoShape 32" descr="报表底图"/>
        <xdr:cNvSpPr>
          <a:spLocks noChangeAspect="1" noChangeArrowheads="1"/>
        </xdr:cNvSpPr>
      </xdr:nvSpPr>
      <xdr:spPr>
        <a:xfrm>
          <a:off x="1428115" y="1839518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286</xdr:row>
      <xdr:rowOff>0</xdr:rowOff>
    </xdr:from>
    <xdr:to>
      <xdr:col>2</xdr:col>
      <xdr:colOff>274320</xdr:colOff>
      <xdr:row>287</xdr:row>
      <xdr:rowOff>80010</xdr:rowOff>
    </xdr:to>
    <xdr:sp>
      <xdr:nvSpPr>
        <xdr:cNvPr id="3749" name="AutoShape 33" descr="报表底图"/>
        <xdr:cNvSpPr>
          <a:spLocks noChangeAspect="1" noChangeArrowheads="1"/>
        </xdr:cNvSpPr>
      </xdr:nvSpPr>
      <xdr:spPr>
        <a:xfrm>
          <a:off x="1428115" y="1839518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286</xdr:row>
      <xdr:rowOff>0</xdr:rowOff>
    </xdr:from>
    <xdr:to>
      <xdr:col>2</xdr:col>
      <xdr:colOff>274320</xdr:colOff>
      <xdr:row>287</xdr:row>
      <xdr:rowOff>80010</xdr:rowOff>
    </xdr:to>
    <xdr:sp>
      <xdr:nvSpPr>
        <xdr:cNvPr id="3750" name="AutoShape 34" descr="报表底图"/>
        <xdr:cNvSpPr>
          <a:spLocks noChangeAspect="1" noChangeArrowheads="1"/>
        </xdr:cNvSpPr>
      </xdr:nvSpPr>
      <xdr:spPr>
        <a:xfrm>
          <a:off x="1428115" y="1839518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286</xdr:row>
      <xdr:rowOff>0</xdr:rowOff>
    </xdr:from>
    <xdr:to>
      <xdr:col>2</xdr:col>
      <xdr:colOff>274320</xdr:colOff>
      <xdr:row>287</xdr:row>
      <xdr:rowOff>49530</xdr:rowOff>
    </xdr:to>
    <xdr:sp>
      <xdr:nvSpPr>
        <xdr:cNvPr id="3751" name="AutoShape 35" descr="报表底图"/>
        <xdr:cNvSpPr>
          <a:spLocks noChangeAspect="1" noChangeArrowheads="1"/>
        </xdr:cNvSpPr>
      </xdr:nvSpPr>
      <xdr:spPr>
        <a:xfrm>
          <a:off x="1428115" y="1839518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286</xdr:row>
      <xdr:rowOff>0</xdr:rowOff>
    </xdr:from>
    <xdr:to>
      <xdr:col>2</xdr:col>
      <xdr:colOff>274320</xdr:colOff>
      <xdr:row>287</xdr:row>
      <xdr:rowOff>49530</xdr:rowOff>
    </xdr:to>
    <xdr:sp>
      <xdr:nvSpPr>
        <xdr:cNvPr id="3752" name="AutoShape 36" descr="报表底图"/>
        <xdr:cNvSpPr>
          <a:spLocks noChangeAspect="1" noChangeArrowheads="1"/>
        </xdr:cNvSpPr>
      </xdr:nvSpPr>
      <xdr:spPr>
        <a:xfrm>
          <a:off x="1428115" y="1839518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286</xdr:row>
      <xdr:rowOff>0</xdr:rowOff>
    </xdr:from>
    <xdr:to>
      <xdr:col>2</xdr:col>
      <xdr:colOff>274320</xdr:colOff>
      <xdr:row>287</xdr:row>
      <xdr:rowOff>49530</xdr:rowOff>
    </xdr:to>
    <xdr:sp>
      <xdr:nvSpPr>
        <xdr:cNvPr id="3753" name="AutoShape 37" descr="报表底图"/>
        <xdr:cNvSpPr>
          <a:spLocks noChangeAspect="1" noChangeArrowheads="1"/>
        </xdr:cNvSpPr>
      </xdr:nvSpPr>
      <xdr:spPr>
        <a:xfrm>
          <a:off x="1428115" y="1839518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286</xdr:row>
      <xdr:rowOff>0</xdr:rowOff>
    </xdr:from>
    <xdr:to>
      <xdr:col>2</xdr:col>
      <xdr:colOff>274320</xdr:colOff>
      <xdr:row>287</xdr:row>
      <xdr:rowOff>49530</xdr:rowOff>
    </xdr:to>
    <xdr:sp>
      <xdr:nvSpPr>
        <xdr:cNvPr id="3754" name="AutoShape 38" descr="报表底图"/>
        <xdr:cNvSpPr>
          <a:spLocks noChangeAspect="1" noChangeArrowheads="1"/>
        </xdr:cNvSpPr>
      </xdr:nvSpPr>
      <xdr:spPr>
        <a:xfrm>
          <a:off x="1428115" y="1839518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286</xdr:row>
      <xdr:rowOff>0</xdr:rowOff>
    </xdr:from>
    <xdr:to>
      <xdr:col>2</xdr:col>
      <xdr:colOff>274320</xdr:colOff>
      <xdr:row>287</xdr:row>
      <xdr:rowOff>49530</xdr:rowOff>
    </xdr:to>
    <xdr:sp>
      <xdr:nvSpPr>
        <xdr:cNvPr id="3755" name="AutoShape 39" descr="报表底图"/>
        <xdr:cNvSpPr>
          <a:spLocks noChangeAspect="1" noChangeArrowheads="1"/>
        </xdr:cNvSpPr>
      </xdr:nvSpPr>
      <xdr:spPr>
        <a:xfrm>
          <a:off x="1428115" y="1839518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286</xdr:row>
      <xdr:rowOff>0</xdr:rowOff>
    </xdr:from>
    <xdr:to>
      <xdr:col>2</xdr:col>
      <xdr:colOff>274320</xdr:colOff>
      <xdr:row>287</xdr:row>
      <xdr:rowOff>49530</xdr:rowOff>
    </xdr:to>
    <xdr:sp>
      <xdr:nvSpPr>
        <xdr:cNvPr id="3756" name="AutoShape 40" descr="报表底图"/>
        <xdr:cNvSpPr>
          <a:spLocks noChangeAspect="1" noChangeArrowheads="1"/>
        </xdr:cNvSpPr>
      </xdr:nvSpPr>
      <xdr:spPr>
        <a:xfrm>
          <a:off x="1428115" y="1839518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286</xdr:row>
      <xdr:rowOff>0</xdr:rowOff>
    </xdr:from>
    <xdr:to>
      <xdr:col>2</xdr:col>
      <xdr:colOff>274320</xdr:colOff>
      <xdr:row>287</xdr:row>
      <xdr:rowOff>80010</xdr:rowOff>
    </xdr:to>
    <xdr:sp>
      <xdr:nvSpPr>
        <xdr:cNvPr id="3757" name="AutoShape 41" descr="报表底图"/>
        <xdr:cNvSpPr>
          <a:spLocks noChangeAspect="1" noChangeArrowheads="1"/>
        </xdr:cNvSpPr>
      </xdr:nvSpPr>
      <xdr:spPr>
        <a:xfrm>
          <a:off x="1428115" y="1839518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286</xdr:row>
      <xdr:rowOff>0</xdr:rowOff>
    </xdr:from>
    <xdr:to>
      <xdr:col>2</xdr:col>
      <xdr:colOff>274320</xdr:colOff>
      <xdr:row>287</xdr:row>
      <xdr:rowOff>80010</xdr:rowOff>
    </xdr:to>
    <xdr:sp>
      <xdr:nvSpPr>
        <xdr:cNvPr id="3758" name="AutoShape 42" descr="报表底图"/>
        <xdr:cNvSpPr>
          <a:spLocks noChangeAspect="1" noChangeArrowheads="1"/>
        </xdr:cNvSpPr>
      </xdr:nvSpPr>
      <xdr:spPr>
        <a:xfrm>
          <a:off x="1428115" y="1839518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286</xdr:row>
      <xdr:rowOff>0</xdr:rowOff>
    </xdr:from>
    <xdr:to>
      <xdr:col>2</xdr:col>
      <xdr:colOff>274320</xdr:colOff>
      <xdr:row>287</xdr:row>
      <xdr:rowOff>80010</xdr:rowOff>
    </xdr:to>
    <xdr:sp>
      <xdr:nvSpPr>
        <xdr:cNvPr id="3759" name="AutoShape 43" descr="报表底图"/>
        <xdr:cNvSpPr>
          <a:spLocks noChangeAspect="1" noChangeArrowheads="1"/>
        </xdr:cNvSpPr>
      </xdr:nvSpPr>
      <xdr:spPr>
        <a:xfrm>
          <a:off x="1428115" y="1839518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286</xdr:row>
      <xdr:rowOff>0</xdr:rowOff>
    </xdr:from>
    <xdr:to>
      <xdr:col>2</xdr:col>
      <xdr:colOff>274320</xdr:colOff>
      <xdr:row>287</xdr:row>
      <xdr:rowOff>80010</xdr:rowOff>
    </xdr:to>
    <xdr:sp>
      <xdr:nvSpPr>
        <xdr:cNvPr id="3760" name="AutoShape 44" descr="报表底图"/>
        <xdr:cNvSpPr>
          <a:spLocks noChangeAspect="1" noChangeArrowheads="1"/>
        </xdr:cNvSpPr>
      </xdr:nvSpPr>
      <xdr:spPr>
        <a:xfrm>
          <a:off x="1428115" y="1839518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286</xdr:row>
      <xdr:rowOff>0</xdr:rowOff>
    </xdr:from>
    <xdr:to>
      <xdr:col>2</xdr:col>
      <xdr:colOff>274320</xdr:colOff>
      <xdr:row>287</xdr:row>
      <xdr:rowOff>80010</xdr:rowOff>
    </xdr:to>
    <xdr:sp>
      <xdr:nvSpPr>
        <xdr:cNvPr id="3761" name="AutoShape 45" descr="报表底图"/>
        <xdr:cNvSpPr>
          <a:spLocks noChangeAspect="1" noChangeArrowheads="1"/>
        </xdr:cNvSpPr>
      </xdr:nvSpPr>
      <xdr:spPr>
        <a:xfrm>
          <a:off x="1428115" y="1839518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286</xdr:row>
      <xdr:rowOff>0</xdr:rowOff>
    </xdr:from>
    <xdr:to>
      <xdr:col>2</xdr:col>
      <xdr:colOff>274320</xdr:colOff>
      <xdr:row>287</xdr:row>
      <xdr:rowOff>80010</xdr:rowOff>
    </xdr:to>
    <xdr:sp>
      <xdr:nvSpPr>
        <xdr:cNvPr id="3762" name="AutoShape 46" descr="报表底图"/>
        <xdr:cNvSpPr>
          <a:spLocks noChangeAspect="1" noChangeArrowheads="1"/>
        </xdr:cNvSpPr>
      </xdr:nvSpPr>
      <xdr:spPr>
        <a:xfrm>
          <a:off x="1428115" y="1839518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286</xdr:row>
      <xdr:rowOff>0</xdr:rowOff>
    </xdr:from>
    <xdr:to>
      <xdr:col>2</xdr:col>
      <xdr:colOff>274320</xdr:colOff>
      <xdr:row>287</xdr:row>
      <xdr:rowOff>80010</xdr:rowOff>
    </xdr:to>
    <xdr:sp>
      <xdr:nvSpPr>
        <xdr:cNvPr id="3763" name="AutoShape 47" descr="报表底图"/>
        <xdr:cNvSpPr>
          <a:spLocks noChangeAspect="1" noChangeArrowheads="1"/>
        </xdr:cNvSpPr>
      </xdr:nvSpPr>
      <xdr:spPr>
        <a:xfrm>
          <a:off x="1428115" y="1839518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286</xdr:row>
      <xdr:rowOff>0</xdr:rowOff>
    </xdr:from>
    <xdr:to>
      <xdr:col>2</xdr:col>
      <xdr:colOff>274320</xdr:colOff>
      <xdr:row>287</xdr:row>
      <xdr:rowOff>49530</xdr:rowOff>
    </xdr:to>
    <xdr:sp>
      <xdr:nvSpPr>
        <xdr:cNvPr id="3764" name="AutoShape 48" descr="报表底图"/>
        <xdr:cNvSpPr>
          <a:spLocks noChangeAspect="1" noChangeArrowheads="1"/>
        </xdr:cNvSpPr>
      </xdr:nvSpPr>
      <xdr:spPr>
        <a:xfrm>
          <a:off x="1428115" y="1839518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286</xdr:row>
      <xdr:rowOff>0</xdr:rowOff>
    </xdr:from>
    <xdr:to>
      <xdr:col>2</xdr:col>
      <xdr:colOff>274320</xdr:colOff>
      <xdr:row>287</xdr:row>
      <xdr:rowOff>49530</xdr:rowOff>
    </xdr:to>
    <xdr:sp>
      <xdr:nvSpPr>
        <xdr:cNvPr id="3765" name="AutoShape 49" descr="报表底图"/>
        <xdr:cNvSpPr>
          <a:spLocks noChangeAspect="1" noChangeArrowheads="1"/>
        </xdr:cNvSpPr>
      </xdr:nvSpPr>
      <xdr:spPr>
        <a:xfrm>
          <a:off x="1428115" y="1839518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286</xdr:row>
      <xdr:rowOff>0</xdr:rowOff>
    </xdr:from>
    <xdr:to>
      <xdr:col>2</xdr:col>
      <xdr:colOff>274320</xdr:colOff>
      <xdr:row>287</xdr:row>
      <xdr:rowOff>49530</xdr:rowOff>
    </xdr:to>
    <xdr:sp>
      <xdr:nvSpPr>
        <xdr:cNvPr id="3766" name="AutoShape 50" descr="报表底图"/>
        <xdr:cNvSpPr>
          <a:spLocks noChangeAspect="1" noChangeArrowheads="1"/>
        </xdr:cNvSpPr>
      </xdr:nvSpPr>
      <xdr:spPr>
        <a:xfrm>
          <a:off x="1428115" y="1839518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286</xdr:row>
      <xdr:rowOff>0</xdr:rowOff>
    </xdr:from>
    <xdr:to>
      <xdr:col>2</xdr:col>
      <xdr:colOff>274320</xdr:colOff>
      <xdr:row>287</xdr:row>
      <xdr:rowOff>49530</xdr:rowOff>
    </xdr:to>
    <xdr:sp>
      <xdr:nvSpPr>
        <xdr:cNvPr id="3767" name="AutoShape 51" descr="报表底图"/>
        <xdr:cNvSpPr>
          <a:spLocks noChangeAspect="1" noChangeArrowheads="1"/>
        </xdr:cNvSpPr>
      </xdr:nvSpPr>
      <xdr:spPr>
        <a:xfrm>
          <a:off x="1428115" y="1839518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286</xdr:row>
      <xdr:rowOff>0</xdr:rowOff>
    </xdr:from>
    <xdr:to>
      <xdr:col>2</xdr:col>
      <xdr:colOff>274320</xdr:colOff>
      <xdr:row>287</xdr:row>
      <xdr:rowOff>49530</xdr:rowOff>
    </xdr:to>
    <xdr:sp>
      <xdr:nvSpPr>
        <xdr:cNvPr id="3768" name="AutoShape 52" descr="报表底图"/>
        <xdr:cNvSpPr>
          <a:spLocks noChangeAspect="1" noChangeArrowheads="1"/>
        </xdr:cNvSpPr>
      </xdr:nvSpPr>
      <xdr:spPr>
        <a:xfrm>
          <a:off x="1428115" y="1839518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286</xdr:row>
      <xdr:rowOff>0</xdr:rowOff>
    </xdr:from>
    <xdr:to>
      <xdr:col>2</xdr:col>
      <xdr:colOff>274320</xdr:colOff>
      <xdr:row>287</xdr:row>
      <xdr:rowOff>49530</xdr:rowOff>
    </xdr:to>
    <xdr:sp>
      <xdr:nvSpPr>
        <xdr:cNvPr id="3769" name="Image1" descr="报表底图"/>
        <xdr:cNvSpPr>
          <a:spLocks noChangeAspect="1" noChangeArrowheads="1"/>
        </xdr:cNvSpPr>
      </xdr:nvSpPr>
      <xdr:spPr>
        <a:xfrm>
          <a:off x="1428115" y="1839518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286</xdr:row>
      <xdr:rowOff>0</xdr:rowOff>
    </xdr:from>
    <xdr:to>
      <xdr:col>2</xdr:col>
      <xdr:colOff>274320</xdr:colOff>
      <xdr:row>287</xdr:row>
      <xdr:rowOff>80010</xdr:rowOff>
    </xdr:to>
    <xdr:sp>
      <xdr:nvSpPr>
        <xdr:cNvPr id="3770" name="Image1" descr="报表底图"/>
        <xdr:cNvSpPr>
          <a:spLocks noChangeAspect="1" noChangeArrowheads="1"/>
        </xdr:cNvSpPr>
      </xdr:nvSpPr>
      <xdr:spPr>
        <a:xfrm>
          <a:off x="1428115" y="1839518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286</xdr:row>
      <xdr:rowOff>0</xdr:rowOff>
    </xdr:from>
    <xdr:to>
      <xdr:col>2</xdr:col>
      <xdr:colOff>274320</xdr:colOff>
      <xdr:row>287</xdr:row>
      <xdr:rowOff>80010</xdr:rowOff>
    </xdr:to>
    <xdr:sp>
      <xdr:nvSpPr>
        <xdr:cNvPr id="3771" name="Image1" descr="报表底图"/>
        <xdr:cNvSpPr>
          <a:spLocks noChangeAspect="1" noChangeArrowheads="1"/>
        </xdr:cNvSpPr>
      </xdr:nvSpPr>
      <xdr:spPr>
        <a:xfrm>
          <a:off x="1428115" y="1839518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286</xdr:row>
      <xdr:rowOff>0</xdr:rowOff>
    </xdr:from>
    <xdr:to>
      <xdr:col>2</xdr:col>
      <xdr:colOff>274320</xdr:colOff>
      <xdr:row>287</xdr:row>
      <xdr:rowOff>80010</xdr:rowOff>
    </xdr:to>
    <xdr:sp>
      <xdr:nvSpPr>
        <xdr:cNvPr id="3772" name="Image1" descr="报表底图"/>
        <xdr:cNvSpPr>
          <a:spLocks noChangeAspect="1" noChangeArrowheads="1"/>
        </xdr:cNvSpPr>
      </xdr:nvSpPr>
      <xdr:spPr>
        <a:xfrm>
          <a:off x="1428115" y="1839518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286</xdr:row>
      <xdr:rowOff>0</xdr:rowOff>
    </xdr:from>
    <xdr:to>
      <xdr:col>2</xdr:col>
      <xdr:colOff>274320</xdr:colOff>
      <xdr:row>287</xdr:row>
      <xdr:rowOff>80010</xdr:rowOff>
    </xdr:to>
    <xdr:sp>
      <xdr:nvSpPr>
        <xdr:cNvPr id="3773" name="Image1" descr="报表底图"/>
        <xdr:cNvSpPr>
          <a:spLocks noChangeAspect="1" noChangeArrowheads="1"/>
        </xdr:cNvSpPr>
      </xdr:nvSpPr>
      <xdr:spPr>
        <a:xfrm>
          <a:off x="1428115" y="1839518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286</xdr:row>
      <xdr:rowOff>0</xdr:rowOff>
    </xdr:from>
    <xdr:to>
      <xdr:col>2</xdr:col>
      <xdr:colOff>274320</xdr:colOff>
      <xdr:row>287</xdr:row>
      <xdr:rowOff>80010</xdr:rowOff>
    </xdr:to>
    <xdr:sp>
      <xdr:nvSpPr>
        <xdr:cNvPr id="3774" name="Image1" descr="报表底图"/>
        <xdr:cNvSpPr>
          <a:spLocks noChangeAspect="1" noChangeArrowheads="1"/>
        </xdr:cNvSpPr>
      </xdr:nvSpPr>
      <xdr:spPr>
        <a:xfrm>
          <a:off x="1428115" y="1839518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286</xdr:row>
      <xdr:rowOff>0</xdr:rowOff>
    </xdr:from>
    <xdr:to>
      <xdr:col>2</xdr:col>
      <xdr:colOff>274320</xdr:colOff>
      <xdr:row>287</xdr:row>
      <xdr:rowOff>80010</xdr:rowOff>
    </xdr:to>
    <xdr:sp>
      <xdr:nvSpPr>
        <xdr:cNvPr id="3775" name="Image1" descr="报表底图"/>
        <xdr:cNvSpPr>
          <a:spLocks noChangeAspect="1" noChangeArrowheads="1"/>
        </xdr:cNvSpPr>
      </xdr:nvSpPr>
      <xdr:spPr>
        <a:xfrm>
          <a:off x="1428115" y="1839518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286</xdr:row>
      <xdr:rowOff>0</xdr:rowOff>
    </xdr:from>
    <xdr:to>
      <xdr:col>2</xdr:col>
      <xdr:colOff>274320</xdr:colOff>
      <xdr:row>287</xdr:row>
      <xdr:rowOff>80010</xdr:rowOff>
    </xdr:to>
    <xdr:sp>
      <xdr:nvSpPr>
        <xdr:cNvPr id="3776" name="Image1" descr="报表底图"/>
        <xdr:cNvSpPr>
          <a:spLocks noChangeAspect="1" noChangeArrowheads="1"/>
        </xdr:cNvSpPr>
      </xdr:nvSpPr>
      <xdr:spPr>
        <a:xfrm>
          <a:off x="1428115" y="1839518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286</xdr:row>
      <xdr:rowOff>0</xdr:rowOff>
    </xdr:from>
    <xdr:to>
      <xdr:col>2</xdr:col>
      <xdr:colOff>274320</xdr:colOff>
      <xdr:row>287</xdr:row>
      <xdr:rowOff>49530</xdr:rowOff>
    </xdr:to>
    <xdr:sp>
      <xdr:nvSpPr>
        <xdr:cNvPr id="3777" name="Image1" descr="报表底图"/>
        <xdr:cNvSpPr>
          <a:spLocks noChangeAspect="1" noChangeArrowheads="1"/>
        </xdr:cNvSpPr>
      </xdr:nvSpPr>
      <xdr:spPr>
        <a:xfrm>
          <a:off x="1428115" y="1839518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286</xdr:row>
      <xdr:rowOff>0</xdr:rowOff>
    </xdr:from>
    <xdr:to>
      <xdr:col>2</xdr:col>
      <xdr:colOff>274320</xdr:colOff>
      <xdr:row>287</xdr:row>
      <xdr:rowOff>49530</xdr:rowOff>
    </xdr:to>
    <xdr:sp>
      <xdr:nvSpPr>
        <xdr:cNvPr id="3778" name="Image1" descr="报表底图"/>
        <xdr:cNvSpPr>
          <a:spLocks noChangeAspect="1" noChangeArrowheads="1"/>
        </xdr:cNvSpPr>
      </xdr:nvSpPr>
      <xdr:spPr>
        <a:xfrm>
          <a:off x="1428115" y="1839518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286</xdr:row>
      <xdr:rowOff>0</xdr:rowOff>
    </xdr:from>
    <xdr:to>
      <xdr:col>2</xdr:col>
      <xdr:colOff>274320</xdr:colOff>
      <xdr:row>287</xdr:row>
      <xdr:rowOff>49530</xdr:rowOff>
    </xdr:to>
    <xdr:sp>
      <xdr:nvSpPr>
        <xdr:cNvPr id="3779" name="Image1" descr="报表底图"/>
        <xdr:cNvSpPr>
          <a:spLocks noChangeAspect="1" noChangeArrowheads="1"/>
        </xdr:cNvSpPr>
      </xdr:nvSpPr>
      <xdr:spPr>
        <a:xfrm>
          <a:off x="1428115" y="1839518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286</xdr:row>
      <xdr:rowOff>0</xdr:rowOff>
    </xdr:from>
    <xdr:to>
      <xdr:col>2</xdr:col>
      <xdr:colOff>274320</xdr:colOff>
      <xdr:row>287</xdr:row>
      <xdr:rowOff>49530</xdr:rowOff>
    </xdr:to>
    <xdr:sp>
      <xdr:nvSpPr>
        <xdr:cNvPr id="3780" name="Image1" descr="报表底图"/>
        <xdr:cNvSpPr>
          <a:spLocks noChangeAspect="1" noChangeArrowheads="1"/>
        </xdr:cNvSpPr>
      </xdr:nvSpPr>
      <xdr:spPr>
        <a:xfrm>
          <a:off x="1428115" y="1839518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286</xdr:row>
      <xdr:rowOff>0</xdr:rowOff>
    </xdr:from>
    <xdr:to>
      <xdr:col>2</xdr:col>
      <xdr:colOff>274320</xdr:colOff>
      <xdr:row>287</xdr:row>
      <xdr:rowOff>49530</xdr:rowOff>
    </xdr:to>
    <xdr:sp>
      <xdr:nvSpPr>
        <xdr:cNvPr id="3781" name="Image1" descr="报表底图"/>
        <xdr:cNvSpPr>
          <a:spLocks noChangeAspect="1" noChangeArrowheads="1"/>
        </xdr:cNvSpPr>
      </xdr:nvSpPr>
      <xdr:spPr>
        <a:xfrm>
          <a:off x="1428115" y="1839518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286</xdr:row>
      <xdr:rowOff>0</xdr:rowOff>
    </xdr:from>
    <xdr:to>
      <xdr:col>2</xdr:col>
      <xdr:colOff>274320</xdr:colOff>
      <xdr:row>287</xdr:row>
      <xdr:rowOff>49530</xdr:rowOff>
    </xdr:to>
    <xdr:sp>
      <xdr:nvSpPr>
        <xdr:cNvPr id="3782" name="Image1" descr="报表底图"/>
        <xdr:cNvSpPr>
          <a:spLocks noChangeAspect="1" noChangeArrowheads="1"/>
        </xdr:cNvSpPr>
      </xdr:nvSpPr>
      <xdr:spPr>
        <a:xfrm>
          <a:off x="1428115" y="1839518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286</xdr:row>
      <xdr:rowOff>0</xdr:rowOff>
    </xdr:from>
    <xdr:to>
      <xdr:col>2</xdr:col>
      <xdr:colOff>274320</xdr:colOff>
      <xdr:row>287</xdr:row>
      <xdr:rowOff>80010</xdr:rowOff>
    </xdr:to>
    <xdr:sp>
      <xdr:nvSpPr>
        <xdr:cNvPr id="3783" name="Image1" descr="报表底图"/>
        <xdr:cNvSpPr>
          <a:spLocks noChangeAspect="1" noChangeArrowheads="1"/>
        </xdr:cNvSpPr>
      </xdr:nvSpPr>
      <xdr:spPr>
        <a:xfrm>
          <a:off x="1428115" y="1839518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286</xdr:row>
      <xdr:rowOff>0</xdr:rowOff>
    </xdr:from>
    <xdr:to>
      <xdr:col>2</xdr:col>
      <xdr:colOff>274320</xdr:colOff>
      <xdr:row>287</xdr:row>
      <xdr:rowOff>80010</xdr:rowOff>
    </xdr:to>
    <xdr:sp>
      <xdr:nvSpPr>
        <xdr:cNvPr id="3784" name="Image1" descr="报表底图"/>
        <xdr:cNvSpPr>
          <a:spLocks noChangeAspect="1" noChangeArrowheads="1"/>
        </xdr:cNvSpPr>
      </xdr:nvSpPr>
      <xdr:spPr>
        <a:xfrm>
          <a:off x="1428115" y="1839518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286</xdr:row>
      <xdr:rowOff>0</xdr:rowOff>
    </xdr:from>
    <xdr:to>
      <xdr:col>2</xdr:col>
      <xdr:colOff>274320</xdr:colOff>
      <xdr:row>287</xdr:row>
      <xdr:rowOff>80010</xdr:rowOff>
    </xdr:to>
    <xdr:sp>
      <xdr:nvSpPr>
        <xdr:cNvPr id="3785" name="Image1" descr="报表底图"/>
        <xdr:cNvSpPr>
          <a:spLocks noChangeAspect="1" noChangeArrowheads="1"/>
        </xdr:cNvSpPr>
      </xdr:nvSpPr>
      <xdr:spPr>
        <a:xfrm>
          <a:off x="1428115" y="1839518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286</xdr:row>
      <xdr:rowOff>0</xdr:rowOff>
    </xdr:from>
    <xdr:to>
      <xdr:col>2</xdr:col>
      <xdr:colOff>274320</xdr:colOff>
      <xdr:row>287</xdr:row>
      <xdr:rowOff>80010</xdr:rowOff>
    </xdr:to>
    <xdr:sp>
      <xdr:nvSpPr>
        <xdr:cNvPr id="3786" name="Image1" descr="报表底图"/>
        <xdr:cNvSpPr>
          <a:spLocks noChangeAspect="1" noChangeArrowheads="1"/>
        </xdr:cNvSpPr>
      </xdr:nvSpPr>
      <xdr:spPr>
        <a:xfrm>
          <a:off x="1428115" y="1839518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286</xdr:row>
      <xdr:rowOff>0</xdr:rowOff>
    </xdr:from>
    <xdr:to>
      <xdr:col>2</xdr:col>
      <xdr:colOff>274320</xdr:colOff>
      <xdr:row>287</xdr:row>
      <xdr:rowOff>80010</xdr:rowOff>
    </xdr:to>
    <xdr:sp>
      <xdr:nvSpPr>
        <xdr:cNvPr id="3787" name="Image1" descr="报表底图"/>
        <xdr:cNvSpPr>
          <a:spLocks noChangeAspect="1" noChangeArrowheads="1"/>
        </xdr:cNvSpPr>
      </xdr:nvSpPr>
      <xdr:spPr>
        <a:xfrm>
          <a:off x="1428115" y="1839518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286</xdr:row>
      <xdr:rowOff>0</xdr:rowOff>
    </xdr:from>
    <xdr:to>
      <xdr:col>2</xdr:col>
      <xdr:colOff>274320</xdr:colOff>
      <xdr:row>287</xdr:row>
      <xdr:rowOff>80010</xdr:rowOff>
    </xdr:to>
    <xdr:sp>
      <xdr:nvSpPr>
        <xdr:cNvPr id="3788" name="Image1" descr="报表底图"/>
        <xdr:cNvSpPr>
          <a:spLocks noChangeAspect="1" noChangeArrowheads="1"/>
        </xdr:cNvSpPr>
      </xdr:nvSpPr>
      <xdr:spPr>
        <a:xfrm>
          <a:off x="1428115" y="1839518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286</xdr:row>
      <xdr:rowOff>0</xdr:rowOff>
    </xdr:from>
    <xdr:to>
      <xdr:col>2</xdr:col>
      <xdr:colOff>274320</xdr:colOff>
      <xdr:row>287</xdr:row>
      <xdr:rowOff>80010</xdr:rowOff>
    </xdr:to>
    <xdr:sp>
      <xdr:nvSpPr>
        <xdr:cNvPr id="3789" name="Image1" descr="报表底图"/>
        <xdr:cNvSpPr>
          <a:spLocks noChangeAspect="1" noChangeArrowheads="1"/>
        </xdr:cNvSpPr>
      </xdr:nvSpPr>
      <xdr:spPr>
        <a:xfrm>
          <a:off x="1428115" y="183951880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286</xdr:row>
      <xdr:rowOff>0</xdr:rowOff>
    </xdr:from>
    <xdr:to>
      <xdr:col>2</xdr:col>
      <xdr:colOff>274320</xdr:colOff>
      <xdr:row>287</xdr:row>
      <xdr:rowOff>49530</xdr:rowOff>
    </xdr:to>
    <xdr:sp>
      <xdr:nvSpPr>
        <xdr:cNvPr id="3790" name="Image1" descr="报表底图"/>
        <xdr:cNvSpPr>
          <a:spLocks noChangeAspect="1" noChangeArrowheads="1"/>
        </xdr:cNvSpPr>
      </xdr:nvSpPr>
      <xdr:spPr>
        <a:xfrm>
          <a:off x="1428115" y="1839518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286</xdr:row>
      <xdr:rowOff>0</xdr:rowOff>
    </xdr:from>
    <xdr:to>
      <xdr:col>2</xdr:col>
      <xdr:colOff>274320</xdr:colOff>
      <xdr:row>287</xdr:row>
      <xdr:rowOff>49530</xdr:rowOff>
    </xdr:to>
    <xdr:sp>
      <xdr:nvSpPr>
        <xdr:cNvPr id="3791" name="Image1" descr="报表底图"/>
        <xdr:cNvSpPr>
          <a:spLocks noChangeAspect="1" noChangeArrowheads="1"/>
        </xdr:cNvSpPr>
      </xdr:nvSpPr>
      <xdr:spPr>
        <a:xfrm>
          <a:off x="1428115" y="1839518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286</xdr:row>
      <xdr:rowOff>0</xdr:rowOff>
    </xdr:from>
    <xdr:to>
      <xdr:col>2</xdr:col>
      <xdr:colOff>274320</xdr:colOff>
      <xdr:row>287</xdr:row>
      <xdr:rowOff>49530</xdr:rowOff>
    </xdr:to>
    <xdr:sp>
      <xdr:nvSpPr>
        <xdr:cNvPr id="3792" name="Image1" descr="报表底图"/>
        <xdr:cNvSpPr>
          <a:spLocks noChangeAspect="1" noChangeArrowheads="1"/>
        </xdr:cNvSpPr>
      </xdr:nvSpPr>
      <xdr:spPr>
        <a:xfrm>
          <a:off x="1428115" y="1839518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286</xdr:row>
      <xdr:rowOff>0</xdr:rowOff>
    </xdr:from>
    <xdr:to>
      <xdr:col>2</xdr:col>
      <xdr:colOff>274320</xdr:colOff>
      <xdr:row>287</xdr:row>
      <xdr:rowOff>49530</xdr:rowOff>
    </xdr:to>
    <xdr:sp>
      <xdr:nvSpPr>
        <xdr:cNvPr id="3793" name="Image1" descr="报表底图"/>
        <xdr:cNvSpPr>
          <a:spLocks noChangeAspect="1" noChangeArrowheads="1"/>
        </xdr:cNvSpPr>
      </xdr:nvSpPr>
      <xdr:spPr>
        <a:xfrm>
          <a:off x="1428115" y="183951880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286</xdr:row>
      <xdr:rowOff>28575</xdr:rowOff>
    </xdr:from>
    <xdr:to>
      <xdr:col>2</xdr:col>
      <xdr:colOff>274320</xdr:colOff>
      <xdr:row>287</xdr:row>
      <xdr:rowOff>78105</xdr:rowOff>
    </xdr:to>
    <xdr:sp>
      <xdr:nvSpPr>
        <xdr:cNvPr id="3794" name="Image1" descr="报表底图"/>
        <xdr:cNvSpPr>
          <a:spLocks noChangeAspect="1" noChangeArrowheads="1"/>
        </xdr:cNvSpPr>
      </xdr:nvSpPr>
      <xdr:spPr>
        <a:xfrm>
          <a:off x="1428115" y="183980455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287</xdr:row>
      <xdr:rowOff>0</xdr:rowOff>
    </xdr:from>
    <xdr:to>
      <xdr:col>2</xdr:col>
      <xdr:colOff>274320</xdr:colOff>
      <xdr:row>288</xdr:row>
      <xdr:rowOff>49530</xdr:rowOff>
    </xdr:to>
    <xdr:sp>
      <xdr:nvSpPr>
        <xdr:cNvPr id="3795" name="AutoShape 27" descr="报表底图"/>
        <xdr:cNvSpPr>
          <a:spLocks noChangeAspect="1" noChangeArrowheads="1"/>
        </xdr:cNvSpPr>
      </xdr:nvSpPr>
      <xdr:spPr>
        <a:xfrm>
          <a:off x="1428115" y="184380505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287</xdr:row>
      <xdr:rowOff>0</xdr:rowOff>
    </xdr:from>
    <xdr:to>
      <xdr:col>2</xdr:col>
      <xdr:colOff>274320</xdr:colOff>
      <xdr:row>288</xdr:row>
      <xdr:rowOff>80010</xdr:rowOff>
    </xdr:to>
    <xdr:sp>
      <xdr:nvSpPr>
        <xdr:cNvPr id="3796" name="AutoShape 28" descr="报表底图"/>
        <xdr:cNvSpPr>
          <a:spLocks noChangeAspect="1" noChangeArrowheads="1"/>
        </xdr:cNvSpPr>
      </xdr:nvSpPr>
      <xdr:spPr>
        <a:xfrm>
          <a:off x="1428115" y="184380505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287</xdr:row>
      <xdr:rowOff>0</xdr:rowOff>
    </xdr:from>
    <xdr:to>
      <xdr:col>2</xdr:col>
      <xdr:colOff>274320</xdr:colOff>
      <xdr:row>288</xdr:row>
      <xdr:rowOff>80010</xdr:rowOff>
    </xdr:to>
    <xdr:sp>
      <xdr:nvSpPr>
        <xdr:cNvPr id="3797" name="AutoShape 29" descr="报表底图"/>
        <xdr:cNvSpPr>
          <a:spLocks noChangeAspect="1" noChangeArrowheads="1"/>
        </xdr:cNvSpPr>
      </xdr:nvSpPr>
      <xdr:spPr>
        <a:xfrm>
          <a:off x="1428115" y="184380505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287</xdr:row>
      <xdr:rowOff>0</xdr:rowOff>
    </xdr:from>
    <xdr:to>
      <xdr:col>2</xdr:col>
      <xdr:colOff>274320</xdr:colOff>
      <xdr:row>288</xdr:row>
      <xdr:rowOff>80010</xdr:rowOff>
    </xdr:to>
    <xdr:sp>
      <xdr:nvSpPr>
        <xdr:cNvPr id="3798" name="AutoShape 30" descr="报表底图"/>
        <xdr:cNvSpPr>
          <a:spLocks noChangeAspect="1" noChangeArrowheads="1"/>
        </xdr:cNvSpPr>
      </xdr:nvSpPr>
      <xdr:spPr>
        <a:xfrm>
          <a:off x="1428115" y="184380505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287</xdr:row>
      <xdr:rowOff>0</xdr:rowOff>
    </xdr:from>
    <xdr:to>
      <xdr:col>2</xdr:col>
      <xdr:colOff>274320</xdr:colOff>
      <xdr:row>288</xdr:row>
      <xdr:rowOff>80010</xdr:rowOff>
    </xdr:to>
    <xdr:sp>
      <xdr:nvSpPr>
        <xdr:cNvPr id="3799" name="AutoShape 31" descr="报表底图"/>
        <xdr:cNvSpPr>
          <a:spLocks noChangeAspect="1" noChangeArrowheads="1"/>
        </xdr:cNvSpPr>
      </xdr:nvSpPr>
      <xdr:spPr>
        <a:xfrm>
          <a:off x="1428115" y="184380505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287</xdr:row>
      <xdr:rowOff>0</xdr:rowOff>
    </xdr:from>
    <xdr:to>
      <xdr:col>2</xdr:col>
      <xdr:colOff>274320</xdr:colOff>
      <xdr:row>288</xdr:row>
      <xdr:rowOff>80010</xdr:rowOff>
    </xdr:to>
    <xdr:sp>
      <xdr:nvSpPr>
        <xdr:cNvPr id="3800" name="AutoShape 32" descr="报表底图"/>
        <xdr:cNvSpPr>
          <a:spLocks noChangeAspect="1" noChangeArrowheads="1"/>
        </xdr:cNvSpPr>
      </xdr:nvSpPr>
      <xdr:spPr>
        <a:xfrm>
          <a:off x="1428115" y="184380505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287</xdr:row>
      <xdr:rowOff>0</xdr:rowOff>
    </xdr:from>
    <xdr:to>
      <xdr:col>2</xdr:col>
      <xdr:colOff>274320</xdr:colOff>
      <xdr:row>288</xdr:row>
      <xdr:rowOff>80010</xdr:rowOff>
    </xdr:to>
    <xdr:sp>
      <xdr:nvSpPr>
        <xdr:cNvPr id="3801" name="AutoShape 33" descr="报表底图"/>
        <xdr:cNvSpPr>
          <a:spLocks noChangeAspect="1" noChangeArrowheads="1"/>
        </xdr:cNvSpPr>
      </xdr:nvSpPr>
      <xdr:spPr>
        <a:xfrm>
          <a:off x="1428115" y="184380505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287</xdr:row>
      <xdr:rowOff>0</xdr:rowOff>
    </xdr:from>
    <xdr:to>
      <xdr:col>2</xdr:col>
      <xdr:colOff>274320</xdr:colOff>
      <xdr:row>288</xdr:row>
      <xdr:rowOff>80010</xdr:rowOff>
    </xdr:to>
    <xdr:sp>
      <xdr:nvSpPr>
        <xdr:cNvPr id="3802" name="AutoShape 34" descr="报表底图"/>
        <xdr:cNvSpPr>
          <a:spLocks noChangeAspect="1" noChangeArrowheads="1"/>
        </xdr:cNvSpPr>
      </xdr:nvSpPr>
      <xdr:spPr>
        <a:xfrm>
          <a:off x="1428115" y="184380505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287</xdr:row>
      <xdr:rowOff>0</xdr:rowOff>
    </xdr:from>
    <xdr:to>
      <xdr:col>2</xdr:col>
      <xdr:colOff>274320</xdr:colOff>
      <xdr:row>288</xdr:row>
      <xdr:rowOff>49530</xdr:rowOff>
    </xdr:to>
    <xdr:sp>
      <xdr:nvSpPr>
        <xdr:cNvPr id="3803" name="AutoShape 35" descr="报表底图"/>
        <xdr:cNvSpPr>
          <a:spLocks noChangeAspect="1" noChangeArrowheads="1"/>
        </xdr:cNvSpPr>
      </xdr:nvSpPr>
      <xdr:spPr>
        <a:xfrm>
          <a:off x="1428115" y="184380505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287</xdr:row>
      <xdr:rowOff>0</xdr:rowOff>
    </xdr:from>
    <xdr:to>
      <xdr:col>2</xdr:col>
      <xdr:colOff>274320</xdr:colOff>
      <xdr:row>288</xdr:row>
      <xdr:rowOff>49530</xdr:rowOff>
    </xdr:to>
    <xdr:sp>
      <xdr:nvSpPr>
        <xdr:cNvPr id="3804" name="AutoShape 36" descr="报表底图"/>
        <xdr:cNvSpPr>
          <a:spLocks noChangeAspect="1" noChangeArrowheads="1"/>
        </xdr:cNvSpPr>
      </xdr:nvSpPr>
      <xdr:spPr>
        <a:xfrm>
          <a:off x="1428115" y="184380505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287</xdr:row>
      <xdr:rowOff>0</xdr:rowOff>
    </xdr:from>
    <xdr:to>
      <xdr:col>2</xdr:col>
      <xdr:colOff>274320</xdr:colOff>
      <xdr:row>288</xdr:row>
      <xdr:rowOff>49530</xdr:rowOff>
    </xdr:to>
    <xdr:sp>
      <xdr:nvSpPr>
        <xdr:cNvPr id="3805" name="AutoShape 37" descr="报表底图"/>
        <xdr:cNvSpPr>
          <a:spLocks noChangeAspect="1" noChangeArrowheads="1"/>
        </xdr:cNvSpPr>
      </xdr:nvSpPr>
      <xdr:spPr>
        <a:xfrm>
          <a:off x="1428115" y="184380505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287</xdr:row>
      <xdr:rowOff>0</xdr:rowOff>
    </xdr:from>
    <xdr:to>
      <xdr:col>2</xdr:col>
      <xdr:colOff>274320</xdr:colOff>
      <xdr:row>288</xdr:row>
      <xdr:rowOff>49530</xdr:rowOff>
    </xdr:to>
    <xdr:sp>
      <xdr:nvSpPr>
        <xdr:cNvPr id="3806" name="AutoShape 38" descr="报表底图"/>
        <xdr:cNvSpPr>
          <a:spLocks noChangeAspect="1" noChangeArrowheads="1"/>
        </xdr:cNvSpPr>
      </xdr:nvSpPr>
      <xdr:spPr>
        <a:xfrm>
          <a:off x="1428115" y="184380505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287</xdr:row>
      <xdr:rowOff>0</xdr:rowOff>
    </xdr:from>
    <xdr:to>
      <xdr:col>2</xdr:col>
      <xdr:colOff>274320</xdr:colOff>
      <xdr:row>288</xdr:row>
      <xdr:rowOff>49530</xdr:rowOff>
    </xdr:to>
    <xdr:sp>
      <xdr:nvSpPr>
        <xdr:cNvPr id="3807" name="AutoShape 39" descr="报表底图"/>
        <xdr:cNvSpPr>
          <a:spLocks noChangeAspect="1" noChangeArrowheads="1"/>
        </xdr:cNvSpPr>
      </xdr:nvSpPr>
      <xdr:spPr>
        <a:xfrm>
          <a:off x="1428115" y="184380505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287</xdr:row>
      <xdr:rowOff>0</xdr:rowOff>
    </xdr:from>
    <xdr:to>
      <xdr:col>2</xdr:col>
      <xdr:colOff>274320</xdr:colOff>
      <xdr:row>288</xdr:row>
      <xdr:rowOff>49530</xdr:rowOff>
    </xdr:to>
    <xdr:sp>
      <xdr:nvSpPr>
        <xdr:cNvPr id="3808" name="AutoShape 40" descr="报表底图"/>
        <xdr:cNvSpPr>
          <a:spLocks noChangeAspect="1" noChangeArrowheads="1"/>
        </xdr:cNvSpPr>
      </xdr:nvSpPr>
      <xdr:spPr>
        <a:xfrm>
          <a:off x="1428115" y="184380505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287</xdr:row>
      <xdr:rowOff>0</xdr:rowOff>
    </xdr:from>
    <xdr:to>
      <xdr:col>2</xdr:col>
      <xdr:colOff>274320</xdr:colOff>
      <xdr:row>288</xdr:row>
      <xdr:rowOff>80010</xdr:rowOff>
    </xdr:to>
    <xdr:sp>
      <xdr:nvSpPr>
        <xdr:cNvPr id="3809" name="AutoShape 41" descr="报表底图"/>
        <xdr:cNvSpPr>
          <a:spLocks noChangeAspect="1" noChangeArrowheads="1"/>
        </xdr:cNvSpPr>
      </xdr:nvSpPr>
      <xdr:spPr>
        <a:xfrm>
          <a:off x="1428115" y="184380505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287</xdr:row>
      <xdr:rowOff>0</xdr:rowOff>
    </xdr:from>
    <xdr:to>
      <xdr:col>2</xdr:col>
      <xdr:colOff>274320</xdr:colOff>
      <xdr:row>288</xdr:row>
      <xdr:rowOff>80010</xdr:rowOff>
    </xdr:to>
    <xdr:sp>
      <xdr:nvSpPr>
        <xdr:cNvPr id="3810" name="AutoShape 42" descr="报表底图"/>
        <xdr:cNvSpPr>
          <a:spLocks noChangeAspect="1" noChangeArrowheads="1"/>
        </xdr:cNvSpPr>
      </xdr:nvSpPr>
      <xdr:spPr>
        <a:xfrm>
          <a:off x="1428115" y="184380505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287</xdr:row>
      <xdr:rowOff>0</xdr:rowOff>
    </xdr:from>
    <xdr:to>
      <xdr:col>2</xdr:col>
      <xdr:colOff>274320</xdr:colOff>
      <xdr:row>288</xdr:row>
      <xdr:rowOff>80010</xdr:rowOff>
    </xdr:to>
    <xdr:sp>
      <xdr:nvSpPr>
        <xdr:cNvPr id="3811" name="AutoShape 43" descr="报表底图"/>
        <xdr:cNvSpPr>
          <a:spLocks noChangeAspect="1" noChangeArrowheads="1"/>
        </xdr:cNvSpPr>
      </xdr:nvSpPr>
      <xdr:spPr>
        <a:xfrm>
          <a:off x="1428115" y="184380505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287</xdr:row>
      <xdr:rowOff>0</xdr:rowOff>
    </xdr:from>
    <xdr:to>
      <xdr:col>2</xdr:col>
      <xdr:colOff>274320</xdr:colOff>
      <xdr:row>288</xdr:row>
      <xdr:rowOff>80010</xdr:rowOff>
    </xdr:to>
    <xdr:sp>
      <xdr:nvSpPr>
        <xdr:cNvPr id="3812" name="AutoShape 44" descr="报表底图"/>
        <xdr:cNvSpPr>
          <a:spLocks noChangeAspect="1" noChangeArrowheads="1"/>
        </xdr:cNvSpPr>
      </xdr:nvSpPr>
      <xdr:spPr>
        <a:xfrm>
          <a:off x="1428115" y="184380505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287</xdr:row>
      <xdr:rowOff>0</xdr:rowOff>
    </xdr:from>
    <xdr:to>
      <xdr:col>2</xdr:col>
      <xdr:colOff>274320</xdr:colOff>
      <xdr:row>288</xdr:row>
      <xdr:rowOff>80010</xdr:rowOff>
    </xdr:to>
    <xdr:sp>
      <xdr:nvSpPr>
        <xdr:cNvPr id="3813" name="AutoShape 45" descr="报表底图"/>
        <xdr:cNvSpPr>
          <a:spLocks noChangeAspect="1" noChangeArrowheads="1"/>
        </xdr:cNvSpPr>
      </xdr:nvSpPr>
      <xdr:spPr>
        <a:xfrm>
          <a:off x="1428115" y="184380505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287</xdr:row>
      <xdr:rowOff>0</xdr:rowOff>
    </xdr:from>
    <xdr:to>
      <xdr:col>2</xdr:col>
      <xdr:colOff>274320</xdr:colOff>
      <xdr:row>288</xdr:row>
      <xdr:rowOff>80010</xdr:rowOff>
    </xdr:to>
    <xdr:sp>
      <xdr:nvSpPr>
        <xdr:cNvPr id="3814" name="AutoShape 46" descr="报表底图"/>
        <xdr:cNvSpPr>
          <a:spLocks noChangeAspect="1" noChangeArrowheads="1"/>
        </xdr:cNvSpPr>
      </xdr:nvSpPr>
      <xdr:spPr>
        <a:xfrm>
          <a:off x="1428115" y="184380505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287</xdr:row>
      <xdr:rowOff>0</xdr:rowOff>
    </xdr:from>
    <xdr:to>
      <xdr:col>2</xdr:col>
      <xdr:colOff>274320</xdr:colOff>
      <xdr:row>288</xdr:row>
      <xdr:rowOff>80010</xdr:rowOff>
    </xdr:to>
    <xdr:sp>
      <xdr:nvSpPr>
        <xdr:cNvPr id="3815" name="AutoShape 47" descr="报表底图"/>
        <xdr:cNvSpPr>
          <a:spLocks noChangeAspect="1" noChangeArrowheads="1"/>
        </xdr:cNvSpPr>
      </xdr:nvSpPr>
      <xdr:spPr>
        <a:xfrm>
          <a:off x="1428115" y="184380505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287</xdr:row>
      <xdr:rowOff>0</xdr:rowOff>
    </xdr:from>
    <xdr:to>
      <xdr:col>2</xdr:col>
      <xdr:colOff>274320</xdr:colOff>
      <xdr:row>288</xdr:row>
      <xdr:rowOff>49530</xdr:rowOff>
    </xdr:to>
    <xdr:sp>
      <xdr:nvSpPr>
        <xdr:cNvPr id="3816" name="AutoShape 48" descr="报表底图"/>
        <xdr:cNvSpPr>
          <a:spLocks noChangeAspect="1" noChangeArrowheads="1"/>
        </xdr:cNvSpPr>
      </xdr:nvSpPr>
      <xdr:spPr>
        <a:xfrm>
          <a:off x="1428115" y="184380505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287</xdr:row>
      <xdr:rowOff>0</xdr:rowOff>
    </xdr:from>
    <xdr:to>
      <xdr:col>2</xdr:col>
      <xdr:colOff>274320</xdr:colOff>
      <xdr:row>288</xdr:row>
      <xdr:rowOff>49530</xdr:rowOff>
    </xdr:to>
    <xdr:sp>
      <xdr:nvSpPr>
        <xdr:cNvPr id="3817" name="AutoShape 49" descr="报表底图"/>
        <xdr:cNvSpPr>
          <a:spLocks noChangeAspect="1" noChangeArrowheads="1"/>
        </xdr:cNvSpPr>
      </xdr:nvSpPr>
      <xdr:spPr>
        <a:xfrm>
          <a:off x="1428115" y="184380505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287</xdr:row>
      <xdr:rowOff>0</xdr:rowOff>
    </xdr:from>
    <xdr:to>
      <xdr:col>2</xdr:col>
      <xdr:colOff>274320</xdr:colOff>
      <xdr:row>288</xdr:row>
      <xdr:rowOff>49530</xdr:rowOff>
    </xdr:to>
    <xdr:sp>
      <xdr:nvSpPr>
        <xdr:cNvPr id="3818" name="AutoShape 50" descr="报表底图"/>
        <xdr:cNvSpPr>
          <a:spLocks noChangeAspect="1" noChangeArrowheads="1"/>
        </xdr:cNvSpPr>
      </xdr:nvSpPr>
      <xdr:spPr>
        <a:xfrm>
          <a:off x="1428115" y="184380505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287</xdr:row>
      <xdr:rowOff>0</xdr:rowOff>
    </xdr:from>
    <xdr:to>
      <xdr:col>2</xdr:col>
      <xdr:colOff>274320</xdr:colOff>
      <xdr:row>288</xdr:row>
      <xdr:rowOff>49530</xdr:rowOff>
    </xdr:to>
    <xdr:sp>
      <xdr:nvSpPr>
        <xdr:cNvPr id="3819" name="AutoShape 51" descr="报表底图"/>
        <xdr:cNvSpPr>
          <a:spLocks noChangeAspect="1" noChangeArrowheads="1"/>
        </xdr:cNvSpPr>
      </xdr:nvSpPr>
      <xdr:spPr>
        <a:xfrm>
          <a:off x="1428115" y="184380505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287</xdr:row>
      <xdr:rowOff>0</xdr:rowOff>
    </xdr:from>
    <xdr:to>
      <xdr:col>2</xdr:col>
      <xdr:colOff>274320</xdr:colOff>
      <xdr:row>288</xdr:row>
      <xdr:rowOff>49530</xdr:rowOff>
    </xdr:to>
    <xdr:sp>
      <xdr:nvSpPr>
        <xdr:cNvPr id="3820" name="AutoShape 52" descr="报表底图"/>
        <xdr:cNvSpPr>
          <a:spLocks noChangeAspect="1" noChangeArrowheads="1"/>
        </xdr:cNvSpPr>
      </xdr:nvSpPr>
      <xdr:spPr>
        <a:xfrm>
          <a:off x="1428115" y="184380505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287</xdr:row>
      <xdr:rowOff>0</xdr:rowOff>
    </xdr:from>
    <xdr:to>
      <xdr:col>2</xdr:col>
      <xdr:colOff>274320</xdr:colOff>
      <xdr:row>288</xdr:row>
      <xdr:rowOff>49530</xdr:rowOff>
    </xdr:to>
    <xdr:sp>
      <xdr:nvSpPr>
        <xdr:cNvPr id="3821" name="Image1" descr="报表底图"/>
        <xdr:cNvSpPr>
          <a:spLocks noChangeAspect="1" noChangeArrowheads="1"/>
        </xdr:cNvSpPr>
      </xdr:nvSpPr>
      <xdr:spPr>
        <a:xfrm>
          <a:off x="1428115" y="184380505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287</xdr:row>
      <xdr:rowOff>0</xdr:rowOff>
    </xdr:from>
    <xdr:to>
      <xdr:col>2</xdr:col>
      <xdr:colOff>274320</xdr:colOff>
      <xdr:row>288</xdr:row>
      <xdr:rowOff>80010</xdr:rowOff>
    </xdr:to>
    <xdr:sp>
      <xdr:nvSpPr>
        <xdr:cNvPr id="3822" name="Image1" descr="报表底图"/>
        <xdr:cNvSpPr>
          <a:spLocks noChangeAspect="1" noChangeArrowheads="1"/>
        </xdr:cNvSpPr>
      </xdr:nvSpPr>
      <xdr:spPr>
        <a:xfrm>
          <a:off x="1428115" y="184380505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287</xdr:row>
      <xdr:rowOff>0</xdr:rowOff>
    </xdr:from>
    <xdr:to>
      <xdr:col>2</xdr:col>
      <xdr:colOff>274320</xdr:colOff>
      <xdr:row>288</xdr:row>
      <xdr:rowOff>80010</xdr:rowOff>
    </xdr:to>
    <xdr:sp>
      <xdr:nvSpPr>
        <xdr:cNvPr id="3823" name="Image1" descr="报表底图"/>
        <xdr:cNvSpPr>
          <a:spLocks noChangeAspect="1" noChangeArrowheads="1"/>
        </xdr:cNvSpPr>
      </xdr:nvSpPr>
      <xdr:spPr>
        <a:xfrm>
          <a:off x="1428115" y="184380505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287</xdr:row>
      <xdr:rowOff>0</xdr:rowOff>
    </xdr:from>
    <xdr:to>
      <xdr:col>2</xdr:col>
      <xdr:colOff>274320</xdr:colOff>
      <xdr:row>288</xdr:row>
      <xdr:rowOff>80010</xdr:rowOff>
    </xdr:to>
    <xdr:sp>
      <xdr:nvSpPr>
        <xdr:cNvPr id="3824" name="Image1" descr="报表底图"/>
        <xdr:cNvSpPr>
          <a:spLocks noChangeAspect="1" noChangeArrowheads="1"/>
        </xdr:cNvSpPr>
      </xdr:nvSpPr>
      <xdr:spPr>
        <a:xfrm>
          <a:off x="1428115" y="184380505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287</xdr:row>
      <xdr:rowOff>0</xdr:rowOff>
    </xdr:from>
    <xdr:to>
      <xdr:col>2</xdr:col>
      <xdr:colOff>274320</xdr:colOff>
      <xdr:row>288</xdr:row>
      <xdr:rowOff>80010</xdr:rowOff>
    </xdr:to>
    <xdr:sp>
      <xdr:nvSpPr>
        <xdr:cNvPr id="3825" name="Image1" descr="报表底图"/>
        <xdr:cNvSpPr>
          <a:spLocks noChangeAspect="1" noChangeArrowheads="1"/>
        </xdr:cNvSpPr>
      </xdr:nvSpPr>
      <xdr:spPr>
        <a:xfrm>
          <a:off x="1428115" y="184380505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287</xdr:row>
      <xdr:rowOff>0</xdr:rowOff>
    </xdr:from>
    <xdr:to>
      <xdr:col>2</xdr:col>
      <xdr:colOff>274320</xdr:colOff>
      <xdr:row>288</xdr:row>
      <xdr:rowOff>80010</xdr:rowOff>
    </xdr:to>
    <xdr:sp>
      <xdr:nvSpPr>
        <xdr:cNvPr id="3826" name="Image1" descr="报表底图"/>
        <xdr:cNvSpPr>
          <a:spLocks noChangeAspect="1" noChangeArrowheads="1"/>
        </xdr:cNvSpPr>
      </xdr:nvSpPr>
      <xdr:spPr>
        <a:xfrm>
          <a:off x="1428115" y="184380505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287</xdr:row>
      <xdr:rowOff>0</xdr:rowOff>
    </xdr:from>
    <xdr:to>
      <xdr:col>2</xdr:col>
      <xdr:colOff>274320</xdr:colOff>
      <xdr:row>288</xdr:row>
      <xdr:rowOff>80010</xdr:rowOff>
    </xdr:to>
    <xdr:sp>
      <xdr:nvSpPr>
        <xdr:cNvPr id="3827" name="Image1" descr="报表底图"/>
        <xdr:cNvSpPr>
          <a:spLocks noChangeAspect="1" noChangeArrowheads="1"/>
        </xdr:cNvSpPr>
      </xdr:nvSpPr>
      <xdr:spPr>
        <a:xfrm>
          <a:off x="1428115" y="184380505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287</xdr:row>
      <xdr:rowOff>0</xdr:rowOff>
    </xdr:from>
    <xdr:to>
      <xdr:col>2</xdr:col>
      <xdr:colOff>274320</xdr:colOff>
      <xdr:row>288</xdr:row>
      <xdr:rowOff>80010</xdr:rowOff>
    </xdr:to>
    <xdr:sp>
      <xdr:nvSpPr>
        <xdr:cNvPr id="3828" name="Image1" descr="报表底图"/>
        <xdr:cNvSpPr>
          <a:spLocks noChangeAspect="1" noChangeArrowheads="1"/>
        </xdr:cNvSpPr>
      </xdr:nvSpPr>
      <xdr:spPr>
        <a:xfrm>
          <a:off x="1428115" y="184380505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287</xdr:row>
      <xdr:rowOff>0</xdr:rowOff>
    </xdr:from>
    <xdr:to>
      <xdr:col>2</xdr:col>
      <xdr:colOff>274320</xdr:colOff>
      <xdr:row>288</xdr:row>
      <xdr:rowOff>49530</xdr:rowOff>
    </xdr:to>
    <xdr:sp>
      <xdr:nvSpPr>
        <xdr:cNvPr id="3829" name="Image1" descr="报表底图"/>
        <xdr:cNvSpPr>
          <a:spLocks noChangeAspect="1" noChangeArrowheads="1"/>
        </xdr:cNvSpPr>
      </xdr:nvSpPr>
      <xdr:spPr>
        <a:xfrm>
          <a:off x="1428115" y="184380505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287</xdr:row>
      <xdr:rowOff>0</xdr:rowOff>
    </xdr:from>
    <xdr:to>
      <xdr:col>2</xdr:col>
      <xdr:colOff>274320</xdr:colOff>
      <xdr:row>288</xdr:row>
      <xdr:rowOff>49530</xdr:rowOff>
    </xdr:to>
    <xdr:sp>
      <xdr:nvSpPr>
        <xdr:cNvPr id="3830" name="Image1" descr="报表底图"/>
        <xdr:cNvSpPr>
          <a:spLocks noChangeAspect="1" noChangeArrowheads="1"/>
        </xdr:cNvSpPr>
      </xdr:nvSpPr>
      <xdr:spPr>
        <a:xfrm>
          <a:off x="1428115" y="184380505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287</xdr:row>
      <xdr:rowOff>0</xdr:rowOff>
    </xdr:from>
    <xdr:to>
      <xdr:col>2</xdr:col>
      <xdr:colOff>274320</xdr:colOff>
      <xdr:row>288</xdr:row>
      <xdr:rowOff>49530</xdr:rowOff>
    </xdr:to>
    <xdr:sp>
      <xdr:nvSpPr>
        <xdr:cNvPr id="3831" name="Image1" descr="报表底图"/>
        <xdr:cNvSpPr>
          <a:spLocks noChangeAspect="1" noChangeArrowheads="1"/>
        </xdr:cNvSpPr>
      </xdr:nvSpPr>
      <xdr:spPr>
        <a:xfrm>
          <a:off x="1428115" y="184380505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287</xdr:row>
      <xdr:rowOff>0</xdr:rowOff>
    </xdr:from>
    <xdr:to>
      <xdr:col>2</xdr:col>
      <xdr:colOff>274320</xdr:colOff>
      <xdr:row>288</xdr:row>
      <xdr:rowOff>49530</xdr:rowOff>
    </xdr:to>
    <xdr:sp>
      <xdr:nvSpPr>
        <xdr:cNvPr id="3832" name="Image1" descr="报表底图"/>
        <xdr:cNvSpPr>
          <a:spLocks noChangeAspect="1" noChangeArrowheads="1"/>
        </xdr:cNvSpPr>
      </xdr:nvSpPr>
      <xdr:spPr>
        <a:xfrm>
          <a:off x="1428115" y="184380505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287</xdr:row>
      <xdr:rowOff>0</xdr:rowOff>
    </xdr:from>
    <xdr:to>
      <xdr:col>2</xdr:col>
      <xdr:colOff>274320</xdr:colOff>
      <xdr:row>288</xdr:row>
      <xdr:rowOff>49530</xdr:rowOff>
    </xdr:to>
    <xdr:sp>
      <xdr:nvSpPr>
        <xdr:cNvPr id="3833" name="Image1" descr="报表底图"/>
        <xdr:cNvSpPr>
          <a:spLocks noChangeAspect="1" noChangeArrowheads="1"/>
        </xdr:cNvSpPr>
      </xdr:nvSpPr>
      <xdr:spPr>
        <a:xfrm>
          <a:off x="1428115" y="184380505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287</xdr:row>
      <xdr:rowOff>0</xdr:rowOff>
    </xdr:from>
    <xdr:to>
      <xdr:col>2</xdr:col>
      <xdr:colOff>274320</xdr:colOff>
      <xdr:row>288</xdr:row>
      <xdr:rowOff>49530</xdr:rowOff>
    </xdr:to>
    <xdr:sp>
      <xdr:nvSpPr>
        <xdr:cNvPr id="3834" name="Image1" descr="报表底图"/>
        <xdr:cNvSpPr>
          <a:spLocks noChangeAspect="1" noChangeArrowheads="1"/>
        </xdr:cNvSpPr>
      </xdr:nvSpPr>
      <xdr:spPr>
        <a:xfrm>
          <a:off x="1428115" y="184380505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287</xdr:row>
      <xdr:rowOff>0</xdr:rowOff>
    </xdr:from>
    <xdr:to>
      <xdr:col>2</xdr:col>
      <xdr:colOff>274320</xdr:colOff>
      <xdr:row>288</xdr:row>
      <xdr:rowOff>80010</xdr:rowOff>
    </xdr:to>
    <xdr:sp>
      <xdr:nvSpPr>
        <xdr:cNvPr id="3835" name="Image1" descr="报表底图"/>
        <xdr:cNvSpPr>
          <a:spLocks noChangeAspect="1" noChangeArrowheads="1"/>
        </xdr:cNvSpPr>
      </xdr:nvSpPr>
      <xdr:spPr>
        <a:xfrm>
          <a:off x="1428115" y="184380505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287</xdr:row>
      <xdr:rowOff>0</xdr:rowOff>
    </xdr:from>
    <xdr:to>
      <xdr:col>2</xdr:col>
      <xdr:colOff>274320</xdr:colOff>
      <xdr:row>288</xdr:row>
      <xdr:rowOff>80010</xdr:rowOff>
    </xdr:to>
    <xdr:sp>
      <xdr:nvSpPr>
        <xdr:cNvPr id="3836" name="Image1" descr="报表底图"/>
        <xdr:cNvSpPr>
          <a:spLocks noChangeAspect="1" noChangeArrowheads="1"/>
        </xdr:cNvSpPr>
      </xdr:nvSpPr>
      <xdr:spPr>
        <a:xfrm>
          <a:off x="1428115" y="184380505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287</xdr:row>
      <xdr:rowOff>0</xdr:rowOff>
    </xdr:from>
    <xdr:to>
      <xdr:col>2</xdr:col>
      <xdr:colOff>274320</xdr:colOff>
      <xdr:row>288</xdr:row>
      <xdr:rowOff>80010</xdr:rowOff>
    </xdr:to>
    <xdr:sp>
      <xdr:nvSpPr>
        <xdr:cNvPr id="3837" name="Image1" descr="报表底图"/>
        <xdr:cNvSpPr>
          <a:spLocks noChangeAspect="1" noChangeArrowheads="1"/>
        </xdr:cNvSpPr>
      </xdr:nvSpPr>
      <xdr:spPr>
        <a:xfrm>
          <a:off x="1428115" y="184380505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287</xdr:row>
      <xdr:rowOff>0</xdr:rowOff>
    </xdr:from>
    <xdr:to>
      <xdr:col>2</xdr:col>
      <xdr:colOff>274320</xdr:colOff>
      <xdr:row>288</xdr:row>
      <xdr:rowOff>80010</xdr:rowOff>
    </xdr:to>
    <xdr:sp>
      <xdr:nvSpPr>
        <xdr:cNvPr id="3838" name="Image1" descr="报表底图"/>
        <xdr:cNvSpPr>
          <a:spLocks noChangeAspect="1" noChangeArrowheads="1"/>
        </xdr:cNvSpPr>
      </xdr:nvSpPr>
      <xdr:spPr>
        <a:xfrm>
          <a:off x="1428115" y="184380505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287</xdr:row>
      <xdr:rowOff>0</xdr:rowOff>
    </xdr:from>
    <xdr:to>
      <xdr:col>2</xdr:col>
      <xdr:colOff>274320</xdr:colOff>
      <xdr:row>288</xdr:row>
      <xdr:rowOff>80010</xdr:rowOff>
    </xdr:to>
    <xdr:sp>
      <xdr:nvSpPr>
        <xdr:cNvPr id="3839" name="Image1" descr="报表底图"/>
        <xdr:cNvSpPr>
          <a:spLocks noChangeAspect="1" noChangeArrowheads="1"/>
        </xdr:cNvSpPr>
      </xdr:nvSpPr>
      <xdr:spPr>
        <a:xfrm>
          <a:off x="1428115" y="184380505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287</xdr:row>
      <xdr:rowOff>0</xdr:rowOff>
    </xdr:from>
    <xdr:to>
      <xdr:col>2</xdr:col>
      <xdr:colOff>274320</xdr:colOff>
      <xdr:row>288</xdr:row>
      <xdr:rowOff>80010</xdr:rowOff>
    </xdr:to>
    <xdr:sp>
      <xdr:nvSpPr>
        <xdr:cNvPr id="3840" name="Image1" descr="报表底图"/>
        <xdr:cNvSpPr>
          <a:spLocks noChangeAspect="1" noChangeArrowheads="1"/>
        </xdr:cNvSpPr>
      </xdr:nvSpPr>
      <xdr:spPr>
        <a:xfrm>
          <a:off x="1428115" y="184380505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287</xdr:row>
      <xdr:rowOff>0</xdr:rowOff>
    </xdr:from>
    <xdr:to>
      <xdr:col>2</xdr:col>
      <xdr:colOff>274320</xdr:colOff>
      <xdr:row>288</xdr:row>
      <xdr:rowOff>80010</xdr:rowOff>
    </xdr:to>
    <xdr:sp>
      <xdr:nvSpPr>
        <xdr:cNvPr id="3841" name="Image1" descr="报表底图"/>
        <xdr:cNvSpPr>
          <a:spLocks noChangeAspect="1" noChangeArrowheads="1"/>
        </xdr:cNvSpPr>
      </xdr:nvSpPr>
      <xdr:spPr>
        <a:xfrm>
          <a:off x="1428115" y="184380505"/>
          <a:ext cx="274320" cy="5086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287</xdr:row>
      <xdr:rowOff>0</xdr:rowOff>
    </xdr:from>
    <xdr:to>
      <xdr:col>2</xdr:col>
      <xdr:colOff>274320</xdr:colOff>
      <xdr:row>288</xdr:row>
      <xdr:rowOff>49530</xdr:rowOff>
    </xdr:to>
    <xdr:sp>
      <xdr:nvSpPr>
        <xdr:cNvPr id="3842" name="Image1" descr="报表底图"/>
        <xdr:cNvSpPr>
          <a:spLocks noChangeAspect="1" noChangeArrowheads="1"/>
        </xdr:cNvSpPr>
      </xdr:nvSpPr>
      <xdr:spPr>
        <a:xfrm>
          <a:off x="1428115" y="184380505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287</xdr:row>
      <xdr:rowOff>0</xdr:rowOff>
    </xdr:from>
    <xdr:to>
      <xdr:col>2</xdr:col>
      <xdr:colOff>274320</xdr:colOff>
      <xdr:row>288</xdr:row>
      <xdr:rowOff>49530</xdr:rowOff>
    </xdr:to>
    <xdr:sp>
      <xdr:nvSpPr>
        <xdr:cNvPr id="3843" name="Image1" descr="报表底图"/>
        <xdr:cNvSpPr>
          <a:spLocks noChangeAspect="1" noChangeArrowheads="1"/>
        </xdr:cNvSpPr>
      </xdr:nvSpPr>
      <xdr:spPr>
        <a:xfrm>
          <a:off x="1428115" y="184380505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287</xdr:row>
      <xdr:rowOff>0</xdr:rowOff>
    </xdr:from>
    <xdr:to>
      <xdr:col>2</xdr:col>
      <xdr:colOff>274320</xdr:colOff>
      <xdr:row>288</xdr:row>
      <xdr:rowOff>49530</xdr:rowOff>
    </xdr:to>
    <xdr:sp>
      <xdr:nvSpPr>
        <xdr:cNvPr id="3844" name="Image1" descr="报表底图"/>
        <xdr:cNvSpPr>
          <a:spLocks noChangeAspect="1" noChangeArrowheads="1"/>
        </xdr:cNvSpPr>
      </xdr:nvSpPr>
      <xdr:spPr>
        <a:xfrm>
          <a:off x="1428115" y="184380505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287</xdr:row>
      <xdr:rowOff>0</xdr:rowOff>
    </xdr:from>
    <xdr:to>
      <xdr:col>2</xdr:col>
      <xdr:colOff>274320</xdr:colOff>
      <xdr:row>288</xdr:row>
      <xdr:rowOff>49530</xdr:rowOff>
    </xdr:to>
    <xdr:sp>
      <xdr:nvSpPr>
        <xdr:cNvPr id="3845" name="Image1" descr="报表底图"/>
        <xdr:cNvSpPr>
          <a:spLocks noChangeAspect="1" noChangeArrowheads="1"/>
        </xdr:cNvSpPr>
      </xdr:nvSpPr>
      <xdr:spPr>
        <a:xfrm>
          <a:off x="1428115" y="184380505"/>
          <a:ext cx="274320" cy="4781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2</xdr:col>
      <xdr:colOff>0</xdr:colOff>
      <xdr:row>299</xdr:row>
      <xdr:rowOff>0</xdr:rowOff>
    </xdr:from>
    <xdr:to>
      <xdr:col>2</xdr:col>
      <xdr:colOff>273077</xdr:colOff>
      <xdr:row>299</xdr:row>
      <xdr:rowOff>244326</xdr:rowOff>
    </xdr:to>
    <xdr:sp>
      <xdr:nvSpPr>
        <xdr:cNvPr id="3846" name="rect"/>
        <xdr:cNvSpPr/>
      </xdr:nvSpPr>
      <xdr:spPr>
        <a:xfrm>
          <a:off x="1428115" y="189758955"/>
          <a:ext cx="273050" cy="2438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299</xdr:row>
      <xdr:rowOff>0</xdr:rowOff>
    </xdr:from>
    <xdr:to>
      <xdr:col>2</xdr:col>
      <xdr:colOff>273077</xdr:colOff>
      <xdr:row>299</xdr:row>
      <xdr:rowOff>264169</xdr:rowOff>
    </xdr:to>
    <xdr:sp>
      <xdr:nvSpPr>
        <xdr:cNvPr id="3847" name="rect"/>
        <xdr:cNvSpPr/>
      </xdr:nvSpPr>
      <xdr:spPr>
        <a:xfrm>
          <a:off x="1428115" y="189758955"/>
          <a:ext cx="273050" cy="26416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299</xdr:row>
      <xdr:rowOff>0</xdr:rowOff>
    </xdr:from>
    <xdr:to>
      <xdr:col>2</xdr:col>
      <xdr:colOff>273077</xdr:colOff>
      <xdr:row>299</xdr:row>
      <xdr:rowOff>264169</xdr:rowOff>
    </xdr:to>
    <xdr:sp>
      <xdr:nvSpPr>
        <xdr:cNvPr id="3848" name="rect"/>
        <xdr:cNvSpPr/>
      </xdr:nvSpPr>
      <xdr:spPr>
        <a:xfrm>
          <a:off x="1428115" y="189758955"/>
          <a:ext cx="273050" cy="26416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299</xdr:row>
      <xdr:rowOff>0</xdr:rowOff>
    </xdr:from>
    <xdr:to>
      <xdr:col>2</xdr:col>
      <xdr:colOff>273077</xdr:colOff>
      <xdr:row>299</xdr:row>
      <xdr:rowOff>264169</xdr:rowOff>
    </xdr:to>
    <xdr:sp>
      <xdr:nvSpPr>
        <xdr:cNvPr id="3849" name="rect"/>
        <xdr:cNvSpPr/>
      </xdr:nvSpPr>
      <xdr:spPr>
        <a:xfrm>
          <a:off x="1428115" y="189758955"/>
          <a:ext cx="273050" cy="26416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299</xdr:row>
      <xdr:rowOff>0</xdr:rowOff>
    </xdr:from>
    <xdr:to>
      <xdr:col>2</xdr:col>
      <xdr:colOff>273077</xdr:colOff>
      <xdr:row>299</xdr:row>
      <xdr:rowOff>264169</xdr:rowOff>
    </xdr:to>
    <xdr:sp>
      <xdr:nvSpPr>
        <xdr:cNvPr id="3850" name="rect"/>
        <xdr:cNvSpPr/>
      </xdr:nvSpPr>
      <xdr:spPr>
        <a:xfrm>
          <a:off x="1428115" y="189758955"/>
          <a:ext cx="273050" cy="26416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299</xdr:row>
      <xdr:rowOff>0</xdr:rowOff>
    </xdr:from>
    <xdr:to>
      <xdr:col>2</xdr:col>
      <xdr:colOff>273077</xdr:colOff>
      <xdr:row>299</xdr:row>
      <xdr:rowOff>264169</xdr:rowOff>
    </xdr:to>
    <xdr:sp>
      <xdr:nvSpPr>
        <xdr:cNvPr id="3851" name="rect"/>
        <xdr:cNvSpPr/>
      </xdr:nvSpPr>
      <xdr:spPr>
        <a:xfrm>
          <a:off x="1428115" y="189758955"/>
          <a:ext cx="273050" cy="26416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299</xdr:row>
      <xdr:rowOff>0</xdr:rowOff>
    </xdr:from>
    <xdr:to>
      <xdr:col>2</xdr:col>
      <xdr:colOff>273077</xdr:colOff>
      <xdr:row>299</xdr:row>
      <xdr:rowOff>264169</xdr:rowOff>
    </xdr:to>
    <xdr:sp>
      <xdr:nvSpPr>
        <xdr:cNvPr id="3852" name="rect"/>
        <xdr:cNvSpPr/>
      </xdr:nvSpPr>
      <xdr:spPr>
        <a:xfrm>
          <a:off x="1428115" y="189758955"/>
          <a:ext cx="273050" cy="26416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299</xdr:row>
      <xdr:rowOff>0</xdr:rowOff>
    </xdr:from>
    <xdr:to>
      <xdr:col>2</xdr:col>
      <xdr:colOff>273077</xdr:colOff>
      <xdr:row>299</xdr:row>
      <xdr:rowOff>264169</xdr:rowOff>
    </xdr:to>
    <xdr:sp>
      <xdr:nvSpPr>
        <xdr:cNvPr id="3853" name="rect"/>
        <xdr:cNvSpPr/>
      </xdr:nvSpPr>
      <xdr:spPr>
        <a:xfrm>
          <a:off x="1428115" y="189758955"/>
          <a:ext cx="273050" cy="26416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299</xdr:row>
      <xdr:rowOff>0</xdr:rowOff>
    </xdr:from>
    <xdr:to>
      <xdr:col>2</xdr:col>
      <xdr:colOff>273077</xdr:colOff>
      <xdr:row>299</xdr:row>
      <xdr:rowOff>244326</xdr:rowOff>
    </xdr:to>
    <xdr:sp>
      <xdr:nvSpPr>
        <xdr:cNvPr id="3854" name="rect"/>
        <xdr:cNvSpPr/>
      </xdr:nvSpPr>
      <xdr:spPr>
        <a:xfrm>
          <a:off x="1428115" y="189758955"/>
          <a:ext cx="273050" cy="2438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299</xdr:row>
      <xdr:rowOff>0</xdr:rowOff>
    </xdr:from>
    <xdr:to>
      <xdr:col>2</xdr:col>
      <xdr:colOff>273077</xdr:colOff>
      <xdr:row>299</xdr:row>
      <xdr:rowOff>244326</xdr:rowOff>
    </xdr:to>
    <xdr:sp>
      <xdr:nvSpPr>
        <xdr:cNvPr id="3855" name="rect"/>
        <xdr:cNvSpPr/>
      </xdr:nvSpPr>
      <xdr:spPr>
        <a:xfrm>
          <a:off x="1428115" y="189758955"/>
          <a:ext cx="273050" cy="2438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299</xdr:row>
      <xdr:rowOff>0</xdr:rowOff>
    </xdr:from>
    <xdr:to>
      <xdr:col>2</xdr:col>
      <xdr:colOff>273077</xdr:colOff>
      <xdr:row>299</xdr:row>
      <xdr:rowOff>244326</xdr:rowOff>
    </xdr:to>
    <xdr:sp>
      <xdr:nvSpPr>
        <xdr:cNvPr id="3856" name="rect"/>
        <xdr:cNvSpPr/>
      </xdr:nvSpPr>
      <xdr:spPr>
        <a:xfrm>
          <a:off x="1428115" y="189758955"/>
          <a:ext cx="273050" cy="2438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299</xdr:row>
      <xdr:rowOff>0</xdr:rowOff>
    </xdr:from>
    <xdr:to>
      <xdr:col>2</xdr:col>
      <xdr:colOff>273077</xdr:colOff>
      <xdr:row>299</xdr:row>
      <xdr:rowOff>244326</xdr:rowOff>
    </xdr:to>
    <xdr:sp>
      <xdr:nvSpPr>
        <xdr:cNvPr id="3857" name="rect"/>
        <xdr:cNvSpPr/>
      </xdr:nvSpPr>
      <xdr:spPr>
        <a:xfrm>
          <a:off x="1428115" y="189758955"/>
          <a:ext cx="273050" cy="2438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299</xdr:row>
      <xdr:rowOff>0</xdr:rowOff>
    </xdr:from>
    <xdr:to>
      <xdr:col>2</xdr:col>
      <xdr:colOff>273077</xdr:colOff>
      <xdr:row>299</xdr:row>
      <xdr:rowOff>244326</xdr:rowOff>
    </xdr:to>
    <xdr:sp>
      <xdr:nvSpPr>
        <xdr:cNvPr id="3858" name="rect"/>
        <xdr:cNvSpPr/>
      </xdr:nvSpPr>
      <xdr:spPr>
        <a:xfrm>
          <a:off x="1428115" y="189758955"/>
          <a:ext cx="273050" cy="2438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299</xdr:row>
      <xdr:rowOff>0</xdr:rowOff>
    </xdr:from>
    <xdr:to>
      <xdr:col>2</xdr:col>
      <xdr:colOff>273077</xdr:colOff>
      <xdr:row>299</xdr:row>
      <xdr:rowOff>244326</xdr:rowOff>
    </xdr:to>
    <xdr:sp>
      <xdr:nvSpPr>
        <xdr:cNvPr id="3859" name="rect"/>
        <xdr:cNvSpPr/>
      </xdr:nvSpPr>
      <xdr:spPr>
        <a:xfrm>
          <a:off x="1428115" y="189758955"/>
          <a:ext cx="273050" cy="2438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299</xdr:row>
      <xdr:rowOff>0</xdr:rowOff>
    </xdr:from>
    <xdr:to>
      <xdr:col>2</xdr:col>
      <xdr:colOff>273077</xdr:colOff>
      <xdr:row>299</xdr:row>
      <xdr:rowOff>264169</xdr:rowOff>
    </xdr:to>
    <xdr:sp>
      <xdr:nvSpPr>
        <xdr:cNvPr id="3860" name="rect"/>
        <xdr:cNvSpPr/>
      </xdr:nvSpPr>
      <xdr:spPr>
        <a:xfrm>
          <a:off x="1428115" y="189758955"/>
          <a:ext cx="273050" cy="26416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299</xdr:row>
      <xdr:rowOff>0</xdr:rowOff>
    </xdr:from>
    <xdr:to>
      <xdr:col>2</xdr:col>
      <xdr:colOff>273077</xdr:colOff>
      <xdr:row>299</xdr:row>
      <xdr:rowOff>264169</xdr:rowOff>
    </xdr:to>
    <xdr:sp>
      <xdr:nvSpPr>
        <xdr:cNvPr id="3861" name="rect"/>
        <xdr:cNvSpPr/>
      </xdr:nvSpPr>
      <xdr:spPr>
        <a:xfrm>
          <a:off x="1428115" y="189758955"/>
          <a:ext cx="273050" cy="26416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299</xdr:row>
      <xdr:rowOff>0</xdr:rowOff>
    </xdr:from>
    <xdr:to>
      <xdr:col>2</xdr:col>
      <xdr:colOff>273077</xdr:colOff>
      <xdr:row>299</xdr:row>
      <xdr:rowOff>264169</xdr:rowOff>
    </xdr:to>
    <xdr:sp>
      <xdr:nvSpPr>
        <xdr:cNvPr id="3862" name="rect"/>
        <xdr:cNvSpPr/>
      </xdr:nvSpPr>
      <xdr:spPr>
        <a:xfrm>
          <a:off x="1428115" y="189758955"/>
          <a:ext cx="273050" cy="26416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299</xdr:row>
      <xdr:rowOff>0</xdr:rowOff>
    </xdr:from>
    <xdr:to>
      <xdr:col>2</xdr:col>
      <xdr:colOff>273077</xdr:colOff>
      <xdr:row>299</xdr:row>
      <xdr:rowOff>264169</xdr:rowOff>
    </xdr:to>
    <xdr:sp>
      <xdr:nvSpPr>
        <xdr:cNvPr id="3863" name="rect"/>
        <xdr:cNvSpPr/>
      </xdr:nvSpPr>
      <xdr:spPr>
        <a:xfrm>
          <a:off x="1428115" y="189758955"/>
          <a:ext cx="273050" cy="26416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299</xdr:row>
      <xdr:rowOff>0</xdr:rowOff>
    </xdr:from>
    <xdr:to>
      <xdr:col>2</xdr:col>
      <xdr:colOff>273077</xdr:colOff>
      <xdr:row>299</xdr:row>
      <xdr:rowOff>264169</xdr:rowOff>
    </xdr:to>
    <xdr:sp>
      <xdr:nvSpPr>
        <xdr:cNvPr id="3864" name="rect"/>
        <xdr:cNvSpPr/>
      </xdr:nvSpPr>
      <xdr:spPr>
        <a:xfrm>
          <a:off x="1428115" y="189758955"/>
          <a:ext cx="273050" cy="26416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299</xdr:row>
      <xdr:rowOff>0</xdr:rowOff>
    </xdr:from>
    <xdr:to>
      <xdr:col>2</xdr:col>
      <xdr:colOff>273077</xdr:colOff>
      <xdr:row>299</xdr:row>
      <xdr:rowOff>264169</xdr:rowOff>
    </xdr:to>
    <xdr:sp>
      <xdr:nvSpPr>
        <xdr:cNvPr id="3865" name="rect"/>
        <xdr:cNvSpPr/>
      </xdr:nvSpPr>
      <xdr:spPr>
        <a:xfrm>
          <a:off x="1428115" y="189758955"/>
          <a:ext cx="273050" cy="26416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299</xdr:row>
      <xdr:rowOff>0</xdr:rowOff>
    </xdr:from>
    <xdr:to>
      <xdr:col>2</xdr:col>
      <xdr:colOff>273077</xdr:colOff>
      <xdr:row>299</xdr:row>
      <xdr:rowOff>264169</xdr:rowOff>
    </xdr:to>
    <xdr:sp>
      <xdr:nvSpPr>
        <xdr:cNvPr id="3866" name="rect"/>
        <xdr:cNvSpPr/>
      </xdr:nvSpPr>
      <xdr:spPr>
        <a:xfrm>
          <a:off x="1428115" y="189758955"/>
          <a:ext cx="273050" cy="26416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299</xdr:row>
      <xdr:rowOff>0</xdr:rowOff>
    </xdr:from>
    <xdr:to>
      <xdr:col>2</xdr:col>
      <xdr:colOff>273077</xdr:colOff>
      <xdr:row>299</xdr:row>
      <xdr:rowOff>244326</xdr:rowOff>
    </xdr:to>
    <xdr:sp>
      <xdr:nvSpPr>
        <xdr:cNvPr id="3867" name="rect"/>
        <xdr:cNvSpPr/>
      </xdr:nvSpPr>
      <xdr:spPr>
        <a:xfrm>
          <a:off x="1428115" y="189758955"/>
          <a:ext cx="273050" cy="2438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299</xdr:row>
      <xdr:rowOff>0</xdr:rowOff>
    </xdr:from>
    <xdr:to>
      <xdr:col>2</xdr:col>
      <xdr:colOff>273077</xdr:colOff>
      <xdr:row>299</xdr:row>
      <xdr:rowOff>244326</xdr:rowOff>
    </xdr:to>
    <xdr:sp>
      <xdr:nvSpPr>
        <xdr:cNvPr id="3868" name="rect"/>
        <xdr:cNvSpPr/>
      </xdr:nvSpPr>
      <xdr:spPr>
        <a:xfrm>
          <a:off x="1428115" y="189758955"/>
          <a:ext cx="273050" cy="2438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299</xdr:row>
      <xdr:rowOff>0</xdr:rowOff>
    </xdr:from>
    <xdr:to>
      <xdr:col>2</xdr:col>
      <xdr:colOff>273077</xdr:colOff>
      <xdr:row>299</xdr:row>
      <xdr:rowOff>244326</xdr:rowOff>
    </xdr:to>
    <xdr:sp>
      <xdr:nvSpPr>
        <xdr:cNvPr id="3869" name="rect"/>
        <xdr:cNvSpPr/>
      </xdr:nvSpPr>
      <xdr:spPr>
        <a:xfrm>
          <a:off x="1428115" y="189758955"/>
          <a:ext cx="273050" cy="2438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299</xdr:row>
      <xdr:rowOff>0</xdr:rowOff>
    </xdr:from>
    <xdr:to>
      <xdr:col>2</xdr:col>
      <xdr:colOff>273077</xdr:colOff>
      <xdr:row>299</xdr:row>
      <xdr:rowOff>244326</xdr:rowOff>
    </xdr:to>
    <xdr:sp>
      <xdr:nvSpPr>
        <xdr:cNvPr id="3870" name="rect"/>
        <xdr:cNvSpPr/>
      </xdr:nvSpPr>
      <xdr:spPr>
        <a:xfrm>
          <a:off x="1428115" y="189758955"/>
          <a:ext cx="273050" cy="2438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299</xdr:row>
      <xdr:rowOff>0</xdr:rowOff>
    </xdr:from>
    <xdr:to>
      <xdr:col>2</xdr:col>
      <xdr:colOff>273077</xdr:colOff>
      <xdr:row>299</xdr:row>
      <xdr:rowOff>244326</xdr:rowOff>
    </xdr:to>
    <xdr:sp>
      <xdr:nvSpPr>
        <xdr:cNvPr id="3871" name="rect"/>
        <xdr:cNvSpPr/>
      </xdr:nvSpPr>
      <xdr:spPr>
        <a:xfrm>
          <a:off x="1428115" y="189758955"/>
          <a:ext cx="273050" cy="2438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299</xdr:row>
      <xdr:rowOff>0</xdr:rowOff>
    </xdr:from>
    <xdr:to>
      <xdr:col>2</xdr:col>
      <xdr:colOff>273077</xdr:colOff>
      <xdr:row>299</xdr:row>
      <xdr:rowOff>244326</xdr:rowOff>
    </xdr:to>
    <xdr:sp>
      <xdr:nvSpPr>
        <xdr:cNvPr id="3872" name="rect"/>
        <xdr:cNvSpPr/>
      </xdr:nvSpPr>
      <xdr:spPr>
        <a:xfrm>
          <a:off x="1428115" y="189758955"/>
          <a:ext cx="273050" cy="2438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299</xdr:row>
      <xdr:rowOff>0</xdr:rowOff>
    </xdr:from>
    <xdr:to>
      <xdr:col>2</xdr:col>
      <xdr:colOff>273077</xdr:colOff>
      <xdr:row>299</xdr:row>
      <xdr:rowOff>264169</xdr:rowOff>
    </xdr:to>
    <xdr:sp>
      <xdr:nvSpPr>
        <xdr:cNvPr id="3873" name="rect"/>
        <xdr:cNvSpPr/>
      </xdr:nvSpPr>
      <xdr:spPr>
        <a:xfrm>
          <a:off x="1428115" y="189758955"/>
          <a:ext cx="273050" cy="26416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299</xdr:row>
      <xdr:rowOff>0</xdr:rowOff>
    </xdr:from>
    <xdr:to>
      <xdr:col>2</xdr:col>
      <xdr:colOff>273077</xdr:colOff>
      <xdr:row>299</xdr:row>
      <xdr:rowOff>264169</xdr:rowOff>
    </xdr:to>
    <xdr:sp>
      <xdr:nvSpPr>
        <xdr:cNvPr id="3874" name="rect"/>
        <xdr:cNvSpPr/>
      </xdr:nvSpPr>
      <xdr:spPr>
        <a:xfrm>
          <a:off x="1428115" y="189758955"/>
          <a:ext cx="273050" cy="26416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299</xdr:row>
      <xdr:rowOff>0</xdr:rowOff>
    </xdr:from>
    <xdr:to>
      <xdr:col>2</xdr:col>
      <xdr:colOff>273077</xdr:colOff>
      <xdr:row>299</xdr:row>
      <xdr:rowOff>264169</xdr:rowOff>
    </xdr:to>
    <xdr:sp>
      <xdr:nvSpPr>
        <xdr:cNvPr id="3875" name="rect"/>
        <xdr:cNvSpPr/>
      </xdr:nvSpPr>
      <xdr:spPr>
        <a:xfrm>
          <a:off x="1428115" y="189758955"/>
          <a:ext cx="273050" cy="26416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299</xdr:row>
      <xdr:rowOff>0</xdr:rowOff>
    </xdr:from>
    <xdr:to>
      <xdr:col>2</xdr:col>
      <xdr:colOff>273077</xdr:colOff>
      <xdr:row>299</xdr:row>
      <xdr:rowOff>264169</xdr:rowOff>
    </xdr:to>
    <xdr:sp>
      <xdr:nvSpPr>
        <xdr:cNvPr id="3876" name="rect"/>
        <xdr:cNvSpPr/>
      </xdr:nvSpPr>
      <xdr:spPr>
        <a:xfrm>
          <a:off x="1428115" y="189758955"/>
          <a:ext cx="273050" cy="26416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299</xdr:row>
      <xdr:rowOff>0</xdr:rowOff>
    </xdr:from>
    <xdr:to>
      <xdr:col>2</xdr:col>
      <xdr:colOff>273077</xdr:colOff>
      <xdr:row>299</xdr:row>
      <xdr:rowOff>264169</xdr:rowOff>
    </xdr:to>
    <xdr:sp>
      <xdr:nvSpPr>
        <xdr:cNvPr id="3877" name="rect"/>
        <xdr:cNvSpPr/>
      </xdr:nvSpPr>
      <xdr:spPr>
        <a:xfrm>
          <a:off x="1428115" y="189758955"/>
          <a:ext cx="273050" cy="26416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299</xdr:row>
      <xdr:rowOff>0</xdr:rowOff>
    </xdr:from>
    <xdr:to>
      <xdr:col>2</xdr:col>
      <xdr:colOff>273077</xdr:colOff>
      <xdr:row>299</xdr:row>
      <xdr:rowOff>264169</xdr:rowOff>
    </xdr:to>
    <xdr:sp>
      <xdr:nvSpPr>
        <xdr:cNvPr id="3878" name="rect"/>
        <xdr:cNvSpPr/>
      </xdr:nvSpPr>
      <xdr:spPr>
        <a:xfrm>
          <a:off x="1428115" y="189758955"/>
          <a:ext cx="273050" cy="26416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299</xdr:row>
      <xdr:rowOff>0</xdr:rowOff>
    </xdr:from>
    <xdr:to>
      <xdr:col>2</xdr:col>
      <xdr:colOff>273077</xdr:colOff>
      <xdr:row>299</xdr:row>
      <xdr:rowOff>264169</xdr:rowOff>
    </xdr:to>
    <xdr:sp>
      <xdr:nvSpPr>
        <xdr:cNvPr id="3879" name="rect"/>
        <xdr:cNvSpPr/>
      </xdr:nvSpPr>
      <xdr:spPr>
        <a:xfrm>
          <a:off x="1428115" y="189758955"/>
          <a:ext cx="273050" cy="26416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299</xdr:row>
      <xdr:rowOff>0</xdr:rowOff>
    </xdr:from>
    <xdr:to>
      <xdr:col>2</xdr:col>
      <xdr:colOff>273077</xdr:colOff>
      <xdr:row>299</xdr:row>
      <xdr:rowOff>244326</xdr:rowOff>
    </xdr:to>
    <xdr:sp>
      <xdr:nvSpPr>
        <xdr:cNvPr id="3880" name="rect"/>
        <xdr:cNvSpPr/>
      </xdr:nvSpPr>
      <xdr:spPr>
        <a:xfrm>
          <a:off x="1428115" y="189758955"/>
          <a:ext cx="273050" cy="2438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299</xdr:row>
      <xdr:rowOff>0</xdr:rowOff>
    </xdr:from>
    <xdr:to>
      <xdr:col>2</xdr:col>
      <xdr:colOff>273077</xdr:colOff>
      <xdr:row>299</xdr:row>
      <xdr:rowOff>244326</xdr:rowOff>
    </xdr:to>
    <xdr:sp>
      <xdr:nvSpPr>
        <xdr:cNvPr id="3881" name="rect"/>
        <xdr:cNvSpPr/>
      </xdr:nvSpPr>
      <xdr:spPr>
        <a:xfrm>
          <a:off x="1428115" y="189758955"/>
          <a:ext cx="273050" cy="2438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299</xdr:row>
      <xdr:rowOff>0</xdr:rowOff>
    </xdr:from>
    <xdr:to>
      <xdr:col>2</xdr:col>
      <xdr:colOff>273077</xdr:colOff>
      <xdr:row>299</xdr:row>
      <xdr:rowOff>244326</xdr:rowOff>
    </xdr:to>
    <xdr:sp>
      <xdr:nvSpPr>
        <xdr:cNvPr id="3882" name="rect"/>
        <xdr:cNvSpPr/>
      </xdr:nvSpPr>
      <xdr:spPr>
        <a:xfrm>
          <a:off x="1428115" y="189758955"/>
          <a:ext cx="273050" cy="2438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299</xdr:row>
      <xdr:rowOff>0</xdr:rowOff>
    </xdr:from>
    <xdr:to>
      <xdr:col>2</xdr:col>
      <xdr:colOff>273077</xdr:colOff>
      <xdr:row>299</xdr:row>
      <xdr:rowOff>244326</xdr:rowOff>
    </xdr:to>
    <xdr:sp>
      <xdr:nvSpPr>
        <xdr:cNvPr id="3883" name="rect"/>
        <xdr:cNvSpPr/>
      </xdr:nvSpPr>
      <xdr:spPr>
        <a:xfrm>
          <a:off x="1428115" y="189758955"/>
          <a:ext cx="273050" cy="2438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299</xdr:row>
      <xdr:rowOff>0</xdr:rowOff>
    </xdr:from>
    <xdr:to>
      <xdr:col>2</xdr:col>
      <xdr:colOff>273077</xdr:colOff>
      <xdr:row>299</xdr:row>
      <xdr:rowOff>244326</xdr:rowOff>
    </xdr:to>
    <xdr:sp>
      <xdr:nvSpPr>
        <xdr:cNvPr id="3884" name="rect"/>
        <xdr:cNvSpPr/>
      </xdr:nvSpPr>
      <xdr:spPr>
        <a:xfrm>
          <a:off x="1428115" y="189758955"/>
          <a:ext cx="273050" cy="2438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299</xdr:row>
      <xdr:rowOff>0</xdr:rowOff>
    </xdr:from>
    <xdr:to>
      <xdr:col>2</xdr:col>
      <xdr:colOff>273077</xdr:colOff>
      <xdr:row>299</xdr:row>
      <xdr:rowOff>244326</xdr:rowOff>
    </xdr:to>
    <xdr:sp>
      <xdr:nvSpPr>
        <xdr:cNvPr id="3885" name="rect"/>
        <xdr:cNvSpPr/>
      </xdr:nvSpPr>
      <xdr:spPr>
        <a:xfrm>
          <a:off x="1428115" y="189758955"/>
          <a:ext cx="273050" cy="2438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299</xdr:row>
      <xdr:rowOff>0</xdr:rowOff>
    </xdr:from>
    <xdr:to>
      <xdr:col>2</xdr:col>
      <xdr:colOff>273077</xdr:colOff>
      <xdr:row>299</xdr:row>
      <xdr:rowOff>264169</xdr:rowOff>
    </xdr:to>
    <xdr:sp>
      <xdr:nvSpPr>
        <xdr:cNvPr id="3886" name="rect"/>
        <xdr:cNvSpPr/>
      </xdr:nvSpPr>
      <xdr:spPr>
        <a:xfrm>
          <a:off x="1428115" y="189758955"/>
          <a:ext cx="273050" cy="26416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299</xdr:row>
      <xdr:rowOff>0</xdr:rowOff>
    </xdr:from>
    <xdr:to>
      <xdr:col>2</xdr:col>
      <xdr:colOff>273077</xdr:colOff>
      <xdr:row>299</xdr:row>
      <xdr:rowOff>264169</xdr:rowOff>
    </xdr:to>
    <xdr:sp>
      <xdr:nvSpPr>
        <xdr:cNvPr id="3887" name="rect"/>
        <xdr:cNvSpPr/>
      </xdr:nvSpPr>
      <xdr:spPr>
        <a:xfrm>
          <a:off x="1428115" y="189758955"/>
          <a:ext cx="273050" cy="26416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299</xdr:row>
      <xdr:rowOff>0</xdr:rowOff>
    </xdr:from>
    <xdr:to>
      <xdr:col>2</xdr:col>
      <xdr:colOff>273077</xdr:colOff>
      <xdr:row>299</xdr:row>
      <xdr:rowOff>264169</xdr:rowOff>
    </xdr:to>
    <xdr:sp>
      <xdr:nvSpPr>
        <xdr:cNvPr id="3888" name="rect"/>
        <xdr:cNvSpPr/>
      </xdr:nvSpPr>
      <xdr:spPr>
        <a:xfrm>
          <a:off x="1428115" y="189758955"/>
          <a:ext cx="273050" cy="26416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299</xdr:row>
      <xdr:rowOff>0</xdr:rowOff>
    </xdr:from>
    <xdr:to>
      <xdr:col>2</xdr:col>
      <xdr:colOff>273077</xdr:colOff>
      <xdr:row>299</xdr:row>
      <xdr:rowOff>264169</xdr:rowOff>
    </xdr:to>
    <xdr:sp>
      <xdr:nvSpPr>
        <xdr:cNvPr id="3889" name="rect"/>
        <xdr:cNvSpPr/>
      </xdr:nvSpPr>
      <xdr:spPr>
        <a:xfrm>
          <a:off x="1428115" y="189758955"/>
          <a:ext cx="273050" cy="26416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299</xdr:row>
      <xdr:rowOff>0</xdr:rowOff>
    </xdr:from>
    <xdr:to>
      <xdr:col>2</xdr:col>
      <xdr:colOff>273077</xdr:colOff>
      <xdr:row>299</xdr:row>
      <xdr:rowOff>264169</xdr:rowOff>
    </xdr:to>
    <xdr:sp>
      <xdr:nvSpPr>
        <xdr:cNvPr id="3890" name="rect"/>
        <xdr:cNvSpPr/>
      </xdr:nvSpPr>
      <xdr:spPr>
        <a:xfrm>
          <a:off x="1428115" y="189758955"/>
          <a:ext cx="273050" cy="26416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299</xdr:row>
      <xdr:rowOff>0</xdr:rowOff>
    </xdr:from>
    <xdr:to>
      <xdr:col>2</xdr:col>
      <xdr:colOff>273077</xdr:colOff>
      <xdr:row>299</xdr:row>
      <xdr:rowOff>264169</xdr:rowOff>
    </xdr:to>
    <xdr:sp>
      <xdr:nvSpPr>
        <xdr:cNvPr id="3891" name="rect"/>
        <xdr:cNvSpPr/>
      </xdr:nvSpPr>
      <xdr:spPr>
        <a:xfrm>
          <a:off x="1428115" y="189758955"/>
          <a:ext cx="273050" cy="26416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299</xdr:row>
      <xdr:rowOff>0</xdr:rowOff>
    </xdr:from>
    <xdr:to>
      <xdr:col>2</xdr:col>
      <xdr:colOff>273077</xdr:colOff>
      <xdr:row>299</xdr:row>
      <xdr:rowOff>264169</xdr:rowOff>
    </xdr:to>
    <xdr:sp>
      <xdr:nvSpPr>
        <xdr:cNvPr id="3892" name="rect"/>
        <xdr:cNvSpPr/>
      </xdr:nvSpPr>
      <xdr:spPr>
        <a:xfrm>
          <a:off x="1428115" y="189758955"/>
          <a:ext cx="273050" cy="26416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299</xdr:row>
      <xdr:rowOff>0</xdr:rowOff>
    </xdr:from>
    <xdr:to>
      <xdr:col>2</xdr:col>
      <xdr:colOff>273077</xdr:colOff>
      <xdr:row>299</xdr:row>
      <xdr:rowOff>244326</xdr:rowOff>
    </xdr:to>
    <xdr:sp>
      <xdr:nvSpPr>
        <xdr:cNvPr id="3893" name="rect"/>
        <xdr:cNvSpPr/>
      </xdr:nvSpPr>
      <xdr:spPr>
        <a:xfrm>
          <a:off x="1428115" y="189758955"/>
          <a:ext cx="273050" cy="2438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299</xdr:row>
      <xdr:rowOff>0</xdr:rowOff>
    </xdr:from>
    <xdr:to>
      <xdr:col>2</xdr:col>
      <xdr:colOff>273077</xdr:colOff>
      <xdr:row>299</xdr:row>
      <xdr:rowOff>244326</xdr:rowOff>
    </xdr:to>
    <xdr:sp>
      <xdr:nvSpPr>
        <xdr:cNvPr id="3894" name="rect"/>
        <xdr:cNvSpPr/>
      </xdr:nvSpPr>
      <xdr:spPr>
        <a:xfrm>
          <a:off x="1428115" y="189758955"/>
          <a:ext cx="273050" cy="2438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299</xdr:row>
      <xdr:rowOff>0</xdr:rowOff>
    </xdr:from>
    <xdr:to>
      <xdr:col>2</xdr:col>
      <xdr:colOff>273077</xdr:colOff>
      <xdr:row>299</xdr:row>
      <xdr:rowOff>244326</xdr:rowOff>
    </xdr:to>
    <xdr:sp>
      <xdr:nvSpPr>
        <xdr:cNvPr id="3895" name="rect"/>
        <xdr:cNvSpPr/>
      </xdr:nvSpPr>
      <xdr:spPr>
        <a:xfrm>
          <a:off x="1428115" y="189758955"/>
          <a:ext cx="273050" cy="2438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299</xdr:row>
      <xdr:rowOff>0</xdr:rowOff>
    </xdr:from>
    <xdr:to>
      <xdr:col>2</xdr:col>
      <xdr:colOff>273077</xdr:colOff>
      <xdr:row>299</xdr:row>
      <xdr:rowOff>244326</xdr:rowOff>
    </xdr:to>
    <xdr:sp>
      <xdr:nvSpPr>
        <xdr:cNvPr id="3896" name="rect"/>
        <xdr:cNvSpPr/>
      </xdr:nvSpPr>
      <xdr:spPr>
        <a:xfrm>
          <a:off x="1428115" y="189758955"/>
          <a:ext cx="273050" cy="2438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299</xdr:row>
      <xdr:rowOff>0</xdr:rowOff>
    </xdr:from>
    <xdr:to>
      <xdr:col>2</xdr:col>
      <xdr:colOff>273077</xdr:colOff>
      <xdr:row>299</xdr:row>
      <xdr:rowOff>244326</xdr:rowOff>
    </xdr:to>
    <xdr:sp>
      <xdr:nvSpPr>
        <xdr:cNvPr id="3897" name="rect"/>
        <xdr:cNvSpPr/>
      </xdr:nvSpPr>
      <xdr:spPr>
        <a:xfrm>
          <a:off x="1428115" y="189758955"/>
          <a:ext cx="273050" cy="2438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277</xdr:row>
      <xdr:rowOff>0</xdr:rowOff>
    </xdr:from>
    <xdr:to>
      <xdr:col>2</xdr:col>
      <xdr:colOff>274320</xdr:colOff>
      <xdr:row>277</xdr:row>
      <xdr:rowOff>630555</xdr:rowOff>
    </xdr:to>
    <xdr:sp>
      <xdr:nvSpPr>
        <xdr:cNvPr id="3898" name="AutoShape 27" descr="报表底图"/>
        <xdr:cNvSpPr>
          <a:spLocks noChangeAspect="1" noChangeArrowheads="1"/>
        </xdr:cNvSpPr>
      </xdr:nvSpPr>
      <xdr:spPr>
        <a:xfrm>
          <a:off x="1428115" y="179516405"/>
          <a:ext cx="274320" cy="6305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277</xdr:row>
      <xdr:rowOff>0</xdr:rowOff>
    </xdr:from>
    <xdr:to>
      <xdr:col>2</xdr:col>
      <xdr:colOff>274320</xdr:colOff>
      <xdr:row>277</xdr:row>
      <xdr:rowOff>661035</xdr:rowOff>
    </xdr:to>
    <xdr:sp>
      <xdr:nvSpPr>
        <xdr:cNvPr id="3899" name="AutoShape 28" descr="报表底图"/>
        <xdr:cNvSpPr>
          <a:spLocks noChangeAspect="1" noChangeArrowheads="1"/>
        </xdr:cNvSpPr>
      </xdr:nvSpPr>
      <xdr:spPr>
        <a:xfrm>
          <a:off x="1428115" y="179516405"/>
          <a:ext cx="274320" cy="6610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277</xdr:row>
      <xdr:rowOff>0</xdr:rowOff>
    </xdr:from>
    <xdr:to>
      <xdr:col>2</xdr:col>
      <xdr:colOff>274320</xdr:colOff>
      <xdr:row>277</xdr:row>
      <xdr:rowOff>661035</xdr:rowOff>
    </xdr:to>
    <xdr:sp>
      <xdr:nvSpPr>
        <xdr:cNvPr id="3900" name="AutoShape 29" descr="报表底图"/>
        <xdr:cNvSpPr>
          <a:spLocks noChangeAspect="1" noChangeArrowheads="1"/>
        </xdr:cNvSpPr>
      </xdr:nvSpPr>
      <xdr:spPr>
        <a:xfrm>
          <a:off x="1428115" y="179516405"/>
          <a:ext cx="274320" cy="6610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277</xdr:row>
      <xdr:rowOff>0</xdr:rowOff>
    </xdr:from>
    <xdr:to>
      <xdr:col>2</xdr:col>
      <xdr:colOff>274320</xdr:colOff>
      <xdr:row>277</xdr:row>
      <xdr:rowOff>661035</xdr:rowOff>
    </xdr:to>
    <xdr:sp>
      <xdr:nvSpPr>
        <xdr:cNvPr id="3901" name="AutoShape 30" descr="报表底图"/>
        <xdr:cNvSpPr>
          <a:spLocks noChangeAspect="1" noChangeArrowheads="1"/>
        </xdr:cNvSpPr>
      </xdr:nvSpPr>
      <xdr:spPr>
        <a:xfrm>
          <a:off x="1428115" y="179516405"/>
          <a:ext cx="274320" cy="6610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277</xdr:row>
      <xdr:rowOff>0</xdr:rowOff>
    </xdr:from>
    <xdr:to>
      <xdr:col>2</xdr:col>
      <xdr:colOff>274320</xdr:colOff>
      <xdr:row>277</xdr:row>
      <xdr:rowOff>661035</xdr:rowOff>
    </xdr:to>
    <xdr:sp>
      <xdr:nvSpPr>
        <xdr:cNvPr id="3902" name="AutoShape 31" descr="报表底图"/>
        <xdr:cNvSpPr>
          <a:spLocks noChangeAspect="1" noChangeArrowheads="1"/>
        </xdr:cNvSpPr>
      </xdr:nvSpPr>
      <xdr:spPr>
        <a:xfrm>
          <a:off x="1428115" y="179516405"/>
          <a:ext cx="274320" cy="6610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277</xdr:row>
      <xdr:rowOff>0</xdr:rowOff>
    </xdr:from>
    <xdr:to>
      <xdr:col>2</xdr:col>
      <xdr:colOff>274320</xdr:colOff>
      <xdr:row>277</xdr:row>
      <xdr:rowOff>661035</xdr:rowOff>
    </xdr:to>
    <xdr:sp>
      <xdr:nvSpPr>
        <xdr:cNvPr id="3903" name="AutoShape 32" descr="报表底图"/>
        <xdr:cNvSpPr>
          <a:spLocks noChangeAspect="1" noChangeArrowheads="1"/>
        </xdr:cNvSpPr>
      </xdr:nvSpPr>
      <xdr:spPr>
        <a:xfrm>
          <a:off x="1428115" y="179516405"/>
          <a:ext cx="274320" cy="6610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277</xdr:row>
      <xdr:rowOff>0</xdr:rowOff>
    </xdr:from>
    <xdr:to>
      <xdr:col>2</xdr:col>
      <xdr:colOff>274320</xdr:colOff>
      <xdr:row>277</xdr:row>
      <xdr:rowOff>661035</xdr:rowOff>
    </xdr:to>
    <xdr:sp>
      <xdr:nvSpPr>
        <xdr:cNvPr id="3904" name="AutoShape 33" descr="报表底图"/>
        <xdr:cNvSpPr>
          <a:spLocks noChangeAspect="1" noChangeArrowheads="1"/>
        </xdr:cNvSpPr>
      </xdr:nvSpPr>
      <xdr:spPr>
        <a:xfrm>
          <a:off x="1428115" y="179516405"/>
          <a:ext cx="274320" cy="6610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277</xdr:row>
      <xdr:rowOff>0</xdr:rowOff>
    </xdr:from>
    <xdr:to>
      <xdr:col>2</xdr:col>
      <xdr:colOff>274320</xdr:colOff>
      <xdr:row>277</xdr:row>
      <xdr:rowOff>661035</xdr:rowOff>
    </xdr:to>
    <xdr:sp>
      <xdr:nvSpPr>
        <xdr:cNvPr id="3905" name="AutoShape 34" descr="报表底图"/>
        <xdr:cNvSpPr>
          <a:spLocks noChangeAspect="1" noChangeArrowheads="1"/>
        </xdr:cNvSpPr>
      </xdr:nvSpPr>
      <xdr:spPr>
        <a:xfrm>
          <a:off x="1428115" y="179516405"/>
          <a:ext cx="274320" cy="6610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277</xdr:row>
      <xdr:rowOff>0</xdr:rowOff>
    </xdr:from>
    <xdr:to>
      <xdr:col>2</xdr:col>
      <xdr:colOff>274320</xdr:colOff>
      <xdr:row>277</xdr:row>
      <xdr:rowOff>630555</xdr:rowOff>
    </xdr:to>
    <xdr:sp>
      <xdr:nvSpPr>
        <xdr:cNvPr id="3906" name="AutoShape 35" descr="报表底图"/>
        <xdr:cNvSpPr>
          <a:spLocks noChangeAspect="1" noChangeArrowheads="1"/>
        </xdr:cNvSpPr>
      </xdr:nvSpPr>
      <xdr:spPr>
        <a:xfrm>
          <a:off x="1428115" y="179516405"/>
          <a:ext cx="274320" cy="6305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277</xdr:row>
      <xdr:rowOff>0</xdr:rowOff>
    </xdr:from>
    <xdr:to>
      <xdr:col>2</xdr:col>
      <xdr:colOff>274320</xdr:colOff>
      <xdr:row>277</xdr:row>
      <xdr:rowOff>630555</xdr:rowOff>
    </xdr:to>
    <xdr:sp>
      <xdr:nvSpPr>
        <xdr:cNvPr id="3907" name="AutoShape 36" descr="报表底图"/>
        <xdr:cNvSpPr>
          <a:spLocks noChangeAspect="1" noChangeArrowheads="1"/>
        </xdr:cNvSpPr>
      </xdr:nvSpPr>
      <xdr:spPr>
        <a:xfrm>
          <a:off x="1428115" y="179516405"/>
          <a:ext cx="274320" cy="6305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277</xdr:row>
      <xdr:rowOff>0</xdr:rowOff>
    </xdr:from>
    <xdr:to>
      <xdr:col>2</xdr:col>
      <xdr:colOff>274320</xdr:colOff>
      <xdr:row>277</xdr:row>
      <xdr:rowOff>630555</xdr:rowOff>
    </xdr:to>
    <xdr:sp>
      <xdr:nvSpPr>
        <xdr:cNvPr id="3908" name="AutoShape 37" descr="报表底图"/>
        <xdr:cNvSpPr>
          <a:spLocks noChangeAspect="1" noChangeArrowheads="1"/>
        </xdr:cNvSpPr>
      </xdr:nvSpPr>
      <xdr:spPr>
        <a:xfrm>
          <a:off x="1428115" y="179516405"/>
          <a:ext cx="274320" cy="6305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277</xdr:row>
      <xdr:rowOff>0</xdr:rowOff>
    </xdr:from>
    <xdr:to>
      <xdr:col>2</xdr:col>
      <xdr:colOff>274320</xdr:colOff>
      <xdr:row>277</xdr:row>
      <xdr:rowOff>630555</xdr:rowOff>
    </xdr:to>
    <xdr:sp>
      <xdr:nvSpPr>
        <xdr:cNvPr id="3909" name="AutoShape 38" descr="报表底图"/>
        <xdr:cNvSpPr>
          <a:spLocks noChangeAspect="1" noChangeArrowheads="1"/>
        </xdr:cNvSpPr>
      </xdr:nvSpPr>
      <xdr:spPr>
        <a:xfrm>
          <a:off x="1428115" y="179516405"/>
          <a:ext cx="274320" cy="6305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277</xdr:row>
      <xdr:rowOff>0</xdr:rowOff>
    </xdr:from>
    <xdr:to>
      <xdr:col>2</xdr:col>
      <xdr:colOff>274320</xdr:colOff>
      <xdr:row>277</xdr:row>
      <xdr:rowOff>630555</xdr:rowOff>
    </xdr:to>
    <xdr:sp>
      <xdr:nvSpPr>
        <xdr:cNvPr id="3910" name="AutoShape 39" descr="报表底图"/>
        <xdr:cNvSpPr>
          <a:spLocks noChangeAspect="1" noChangeArrowheads="1"/>
        </xdr:cNvSpPr>
      </xdr:nvSpPr>
      <xdr:spPr>
        <a:xfrm>
          <a:off x="1428115" y="179516405"/>
          <a:ext cx="274320" cy="6305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277</xdr:row>
      <xdr:rowOff>0</xdr:rowOff>
    </xdr:from>
    <xdr:to>
      <xdr:col>2</xdr:col>
      <xdr:colOff>274320</xdr:colOff>
      <xdr:row>277</xdr:row>
      <xdr:rowOff>630555</xdr:rowOff>
    </xdr:to>
    <xdr:sp>
      <xdr:nvSpPr>
        <xdr:cNvPr id="3911" name="AutoShape 40" descr="报表底图"/>
        <xdr:cNvSpPr>
          <a:spLocks noChangeAspect="1" noChangeArrowheads="1"/>
        </xdr:cNvSpPr>
      </xdr:nvSpPr>
      <xdr:spPr>
        <a:xfrm>
          <a:off x="1428115" y="179516405"/>
          <a:ext cx="274320" cy="6305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277</xdr:row>
      <xdr:rowOff>0</xdr:rowOff>
    </xdr:from>
    <xdr:to>
      <xdr:col>2</xdr:col>
      <xdr:colOff>274320</xdr:colOff>
      <xdr:row>277</xdr:row>
      <xdr:rowOff>661035</xdr:rowOff>
    </xdr:to>
    <xdr:sp>
      <xdr:nvSpPr>
        <xdr:cNvPr id="3912" name="AutoShape 41" descr="报表底图"/>
        <xdr:cNvSpPr>
          <a:spLocks noChangeAspect="1" noChangeArrowheads="1"/>
        </xdr:cNvSpPr>
      </xdr:nvSpPr>
      <xdr:spPr>
        <a:xfrm>
          <a:off x="1428115" y="179516405"/>
          <a:ext cx="274320" cy="6610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277</xdr:row>
      <xdr:rowOff>0</xdr:rowOff>
    </xdr:from>
    <xdr:to>
      <xdr:col>2</xdr:col>
      <xdr:colOff>274320</xdr:colOff>
      <xdr:row>277</xdr:row>
      <xdr:rowOff>661035</xdr:rowOff>
    </xdr:to>
    <xdr:sp>
      <xdr:nvSpPr>
        <xdr:cNvPr id="3913" name="AutoShape 42" descr="报表底图"/>
        <xdr:cNvSpPr>
          <a:spLocks noChangeAspect="1" noChangeArrowheads="1"/>
        </xdr:cNvSpPr>
      </xdr:nvSpPr>
      <xdr:spPr>
        <a:xfrm>
          <a:off x="1428115" y="179516405"/>
          <a:ext cx="274320" cy="6610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277</xdr:row>
      <xdr:rowOff>0</xdr:rowOff>
    </xdr:from>
    <xdr:to>
      <xdr:col>2</xdr:col>
      <xdr:colOff>274320</xdr:colOff>
      <xdr:row>277</xdr:row>
      <xdr:rowOff>661035</xdr:rowOff>
    </xdr:to>
    <xdr:sp>
      <xdr:nvSpPr>
        <xdr:cNvPr id="3914" name="AutoShape 43" descr="报表底图"/>
        <xdr:cNvSpPr>
          <a:spLocks noChangeAspect="1" noChangeArrowheads="1"/>
        </xdr:cNvSpPr>
      </xdr:nvSpPr>
      <xdr:spPr>
        <a:xfrm>
          <a:off x="1428115" y="179516405"/>
          <a:ext cx="274320" cy="6610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277</xdr:row>
      <xdr:rowOff>0</xdr:rowOff>
    </xdr:from>
    <xdr:to>
      <xdr:col>2</xdr:col>
      <xdr:colOff>274320</xdr:colOff>
      <xdr:row>277</xdr:row>
      <xdr:rowOff>661035</xdr:rowOff>
    </xdr:to>
    <xdr:sp>
      <xdr:nvSpPr>
        <xdr:cNvPr id="3915" name="AutoShape 44" descr="报表底图"/>
        <xdr:cNvSpPr>
          <a:spLocks noChangeAspect="1" noChangeArrowheads="1"/>
        </xdr:cNvSpPr>
      </xdr:nvSpPr>
      <xdr:spPr>
        <a:xfrm>
          <a:off x="1428115" y="179516405"/>
          <a:ext cx="274320" cy="6610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277</xdr:row>
      <xdr:rowOff>0</xdr:rowOff>
    </xdr:from>
    <xdr:to>
      <xdr:col>2</xdr:col>
      <xdr:colOff>274320</xdr:colOff>
      <xdr:row>277</xdr:row>
      <xdr:rowOff>661035</xdr:rowOff>
    </xdr:to>
    <xdr:sp>
      <xdr:nvSpPr>
        <xdr:cNvPr id="3916" name="AutoShape 45" descr="报表底图"/>
        <xdr:cNvSpPr>
          <a:spLocks noChangeAspect="1" noChangeArrowheads="1"/>
        </xdr:cNvSpPr>
      </xdr:nvSpPr>
      <xdr:spPr>
        <a:xfrm>
          <a:off x="1428115" y="179516405"/>
          <a:ext cx="274320" cy="6610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277</xdr:row>
      <xdr:rowOff>0</xdr:rowOff>
    </xdr:from>
    <xdr:to>
      <xdr:col>2</xdr:col>
      <xdr:colOff>274320</xdr:colOff>
      <xdr:row>277</xdr:row>
      <xdr:rowOff>661035</xdr:rowOff>
    </xdr:to>
    <xdr:sp>
      <xdr:nvSpPr>
        <xdr:cNvPr id="3917" name="AutoShape 46" descr="报表底图"/>
        <xdr:cNvSpPr>
          <a:spLocks noChangeAspect="1" noChangeArrowheads="1"/>
        </xdr:cNvSpPr>
      </xdr:nvSpPr>
      <xdr:spPr>
        <a:xfrm>
          <a:off x="1428115" y="179516405"/>
          <a:ext cx="274320" cy="6610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277</xdr:row>
      <xdr:rowOff>0</xdr:rowOff>
    </xdr:from>
    <xdr:to>
      <xdr:col>2</xdr:col>
      <xdr:colOff>274320</xdr:colOff>
      <xdr:row>277</xdr:row>
      <xdr:rowOff>661035</xdr:rowOff>
    </xdr:to>
    <xdr:sp>
      <xdr:nvSpPr>
        <xdr:cNvPr id="3918" name="AutoShape 47" descr="报表底图"/>
        <xdr:cNvSpPr>
          <a:spLocks noChangeAspect="1" noChangeArrowheads="1"/>
        </xdr:cNvSpPr>
      </xdr:nvSpPr>
      <xdr:spPr>
        <a:xfrm>
          <a:off x="1428115" y="179516405"/>
          <a:ext cx="274320" cy="6610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277</xdr:row>
      <xdr:rowOff>0</xdr:rowOff>
    </xdr:from>
    <xdr:to>
      <xdr:col>2</xdr:col>
      <xdr:colOff>274320</xdr:colOff>
      <xdr:row>277</xdr:row>
      <xdr:rowOff>630555</xdr:rowOff>
    </xdr:to>
    <xdr:sp>
      <xdr:nvSpPr>
        <xdr:cNvPr id="3919" name="AutoShape 48" descr="报表底图"/>
        <xdr:cNvSpPr>
          <a:spLocks noChangeAspect="1" noChangeArrowheads="1"/>
        </xdr:cNvSpPr>
      </xdr:nvSpPr>
      <xdr:spPr>
        <a:xfrm>
          <a:off x="1428115" y="179516405"/>
          <a:ext cx="274320" cy="6305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277</xdr:row>
      <xdr:rowOff>0</xdr:rowOff>
    </xdr:from>
    <xdr:to>
      <xdr:col>2</xdr:col>
      <xdr:colOff>274320</xdr:colOff>
      <xdr:row>277</xdr:row>
      <xdr:rowOff>630555</xdr:rowOff>
    </xdr:to>
    <xdr:sp>
      <xdr:nvSpPr>
        <xdr:cNvPr id="3920" name="AutoShape 49" descr="报表底图"/>
        <xdr:cNvSpPr>
          <a:spLocks noChangeAspect="1" noChangeArrowheads="1"/>
        </xdr:cNvSpPr>
      </xdr:nvSpPr>
      <xdr:spPr>
        <a:xfrm>
          <a:off x="1428115" y="179516405"/>
          <a:ext cx="274320" cy="6305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277</xdr:row>
      <xdr:rowOff>0</xdr:rowOff>
    </xdr:from>
    <xdr:to>
      <xdr:col>2</xdr:col>
      <xdr:colOff>274320</xdr:colOff>
      <xdr:row>277</xdr:row>
      <xdr:rowOff>630555</xdr:rowOff>
    </xdr:to>
    <xdr:sp>
      <xdr:nvSpPr>
        <xdr:cNvPr id="3921" name="AutoShape 50" descr="报表底图"/>
        <xdr:cNvSpPr>
          <a:spLocks noChangeAspect="1" noChangeArrowheads="1"/>
        </xdr:cNvSpPr>
      </xdr:nvSpPr>
      <xdr:spPr>
        <a:xfrm>
          <a:off x="1428115" y="179516405"/>
          <a:ext cx="274320" cy="6305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277</xdr:row>
      <xdr:rowOff>0</xdr:rowOff>
    </xdr:from>
    <xdr:to>
      <xdr:col>2</xdr:col>
      <xdr:colOff>274320</xdr:colOff>
      <xdr:row>277</xdr:row>
      <xdr:rowOff>630555</xdr:rowOff>
    </xdr:to>
    <xdr:sp>
      <xdr:nvSpPr>
        <xdr:cNvPr id="3922" name="AutoShape 51" descr="报表底图"/>
        <xdr:cNvSpPr>
          <a:spLocks noChangeAspect="1" noChangeArrowheads="1"/>
        </xdr:cNvSpPr>
      </xdr:nvSpPr>
      <xdr:spPr>
        <a:xfrm>
          <a:off x="1428115" y="179516405"/>
          <a:ext cx="274320" cy="6305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277</xdr:row>
      <xdr:rowOff>0</xdr:rowOff>
    </xdr:from>
    <xdr:to>
      <xdr:col>2</xdr:col>
      <xdr:colOff>274320</xdr:colOff>
      <xdr:row>277</xdr:row>
      <xdr:rowOff>630555</xdr:rowOff>
    </xdr:to>
    <xdr:sp>
      <xdr:nvSpPr>
        <xdr:cNvPr id="3923" name="AutoShape 52" descr="报表底图"/>
        <xdr:cNvSpPr>
          <a:spLocks noChangeAspect="1" noChangeArrowheads="1"/>
        </xdr:cNvSpPr>
      </xdr:nvSpPr>
      <xdr:spPr>
        <a:xfrm>
          <a:off x="1428115" y="179516405"/>
          <a:ext cx="274320" cy="6305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277</xdr:row>
      <xdr:rowOff>0</xdr:rowOff>
    </xdr:from>
    <xdr:to>
      <xdr:col>2</xdr:col>
      <xdr:colOff>274320</xdr:colOff>
      <xdr:row>277</xdr:row>
      <xdr:rowOff>630555</xdr:rowOff>
    </xdr:to>
    <xdr:sp>
      <xdr:nvSpPr>
        <xdr:cNvPr id="3924" name="Image1" descr="报表底图"/>
        <xdr:cNvSpPr>
          <a:spLocks noChangeAspect="1" noChangeArrowheads="1"/>
        </xdr:cNvSpPr>
      </xdr:nvSpPr>
      <xdr:spPr>
        <a:xfrm>
          <a:off x="1428115" y="179516405"/>
          <a:ext cx="274320" cy="6305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277</xdr:row>
      <xdr:rowOff>0</xdr:rowOff>
    </xdr:from>
    <xdr:to>
      <xdr:col>2</xdr:col>
      <xdr:colOff>274320</xdr:colOff>
      <xdr:row>277</xdr:row>
      <xdr:rowOff>661035</xdr:rowOff>
    </xdr:to>
    <xdr:sp>
      <xdr:nvSpPr>
        <xdr:cNvPr id="3925" name="Image1" descr="报表底图"/>
        <xdr:cNvSpPr>
          <a:spLocks noChangeAspect="1" noChangeArrowheads="1"/>
        </xdr:cNvSpPr>
      </xdr:nvSpPr>
      <xdr:spPr>
        <a:xfrm>
          <a:off x="1428115" y="179516405"/>
          <a:ext cx="274320" cy="6610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277</xdr:row>
      <xdr:rowOff>0</xdr:rowOff>
    </xdr:from>
    <xdr:to>
      <xdr:col>2</xdr:col>
      <xdr:colOff>274320</xdr:colOff>
      <xdr:row>277</xdr:row>
      <xdr:rowOff>661035</xdr:rowOff>
    </xdr:to>
    <xdr:sp>
      <xdr:nvSpPr>
        <xdr:cNvPr id="3926" name="Image1" descr="报表底图"/>
        <xdr:cNvSpPr>
          <a:spLocks noChangeAspect="1" noChangeArrowheads="1"/>
        </xdr:cNvSpPr>
      </xdr:nvSpPr>
      <xdr:spPr>
        <a:xfrm>
          <a:off x="1428115" y="179516405"/>
          <a:ext cx="274320" cy="6610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277</xdr:row>
      <xdr:rowOff>0</xdr:rowOff>
    </xdr:from>
    <xdr:to>
      <xdr:col>2</xdr:col>
      <xdr:colOff>274320</xdr:colOff>
      <xdr:row>277</xdr:row>
      <xdr:rowOff>661035</xdr:rowOff>
    </xdr:to>
    <xdr:sp>
      <xdr:nvSpPr>
        <xdr:cNvPr id="3927" name="Image1" descr="报表底图"/>
        <xdr:cNvSpPr>
          <a:spLocks noChangeAspect="1" noChangeArrowheads="1"/>
        </xdr:cNvSpPr>
      </xdr:nvSpPr>
      <xdr:spPr>
        <a:xfrm>
          <a:off x="1428115" y="179516405"/>
          <a:ext cx="274320" cy="6610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277</xdr:row>
      <xdr:rowOff>0</xdr:rowOff>
    </xdr:from>
    <xdr:to>
      <xdr:col>2</xdr:col>
      <xdr:colOff>274320</xdr:colOff>
      <xdr:row>277</xdr:row>
      <xdr:rowOff>661035</xdr:rowOff>
    </xdr:to>
    <xdr:sp>
      <xdr:nvSpPr>
        <xdr:cNvPr id="3928" name="Image1" descr="报表底图"/>
        <xdr:cNvSpPr>
          <a:spLocks noChangeAspect="1" noChangeArrowheads="1"/>
        </xdr:cNvSpPr>
      </xdr:nvSpPr>
      <xdr:spPr>
        <a:xfrm>
          <a:off x="1428115" y="179516405"/>
          <a:ext cx="274320" cy="6610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277</xdr:row>
      <xdr:rowOff>0</xdr:rowOff>
    </xdr:from>
    <xdr:to>
      <xdr:col>2</xdr:col>
      <xdr:colOff>274320</xdr:colOff>
      <xdr:row>277</xdr:row>
      <xdr:rowOff>661035</xdr:rowOff>
    </xdr:to>
    <xdr:sp>
      <xdr:nvSpPr>
        <xdr:cNvPr id="3929" name="Image1" descr="报表底图"/>
        <xdr:cNvSpPr>
          <a:spLocks noChangeAspect="1" noChangeArrowheads="1"/>
        </xdr:cNvSpPr>
      </xdr:nvSpPr>
      <xdr:spPr>
        <a:xfrm>
          <a:off x="1428115" y="179516405"/>
          <a:ext cx="274320" cy="6610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277</xdr:row>
      <xdr:rowOff>0</xdr:rowOff>
    </xdr:from>
    <xdr:to>
      <xdr:col>2</xdr:col>
      <xdr:colOff>274320</xdr:colOff>
      <xdr:row>277</xdr:row>
      <xdr:rowOff>661035</xdr:rowOff>
    </xdr:to>
    <xdr:sp>
      <xdr:nvSpPr>
        <xdr:cNvPr id="3930" name="Image1" descr="报表底图"/>
        <xdr:cNvSpPr>
          <a:spLocks noChangeAspect="1" noChangeArrowheads="1"/>
        </xdr:cNvSpPr>
      </xdr:nvSpPr>
      <xdr:spPr>
        <a:xfrm>
          <a:off x="1428115" y="179516405"/>
          <a:ext cx="274320" cy="6610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277</xdr:row>
      <xdr:rowOff>0</xdr:rowOff>
    </xdr:from>
    <xdr:to>
      <xdr:col>2</xdr:col>
      <xdr:colOff>274320</xdr:colOff>
      <xdr:row>277</xdr:row>
      <xdr:rowOff>661035</xdr:rowOff>
    </xdr:to>
    <xdr:sp>
      <xdr:nvSpPr>
        <xdr:cNvPr id="3931" name="Image1" descr="报表底图"/>
        <xdr:cNvSpPr>
          <a:spLocks noChangeAspect="1" noChangeArrowheads="1"/>
        </xdr:cNvSpPr>
      </xdr:nvSpPr>
      <xdr:spPr>
        <a:xfrm>
          <a:off x="1428115" y="179516405"/>
          <a:ext cx="274320" cy="6610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277</xdr:row>
      <xdr:rowOff>0</xdr:rowOff>
    </xdr:from>
    <xdr:to>
      <xdr:col>2</xdr:col>
      <xdr:colOff>274320</xdr:colOff>
      <xdr:row>277</xdr:row>
      <xdr:rowOff>630555</xdr:rowOff>
    </xdr:to>
    <xdr:sp>
      <xdr:nvSpPr>
        <xdr:cNvPr id="3932" name="Image1" descr="报表底图"/>
        <xdr:cNvSpPr>
          <a:spLocks noChangeAspect="1" noChangeArrowheads="1"/>
        </xdr:cNvSpPr>
      </xdr:nvSpPr>
      <xdr:spPr>
        <a:xfrm>
          <a:off x="1428115" y="179516405"/>
          <a:ext cx="274320" cy="6305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277</xdr:row>
      <xdr:rowOff>0</xdr:rowOff>
    </xdr:from>
    <xdr:to>
      <xdr:col>2</xdr:col>
      <xdr:colOff>274320</xdr:colOff>
      <xdr:row>277</xdr:row>
      <xdr:rowOff>630555</xdr:rowOff>
    </xdr:to>
    <xdr:sp>
      <xdr:nvSpPr>
        <xdr:cNvPr id="3933" name="Image1" descr="报表底图"/>
        <xdr:cNvSpPr>
          <a:spLocks noChangeAspect="1" noChangeArrowheads="1"/>
        </xdr:cNvSpPr>
      </xdr:nvSpPr>
      <xdr:spPr>
        <a:xfrm>
          <a:off x="1428115" y="179516405"/>
          <a:ext cx="274320" cy="6305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277</xdr:row>
      <xdr:rowOff>0</xdr:rowOff>
    </xdr:from>
    <xdr:to>
      <xdr:col>2</xdr:col>
      <xdr:colOff>274320</xdr:colOff>
      <xdr:row>277</xdr:row>
      <xdr:rowOff>630555</xdr:rowOff>
    </xdr:to>
    <xdr:sp>
      <xdr:nvSpPr>
        <xdr:cNvPr id="3934" name="Image1" descr="报表底图"/>
        <xdr:cNvSpPr>
          <a:spLocks noChangeAspect="1" noChangeArrowheads="1"/>
        </xdr:cNvSpPr>
      </xdr:nvSpPr>
      <xdr:spPr>
        <a:xfrm>
          <a:off x="1428115" y="179516405"/>
          <a:ext cx="274320" cy="6305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277</xdr:row>
      <xdr:rowOff>0</xdr:rowOff>
    </xdr:from>
    <xdr:to>
      <xdr:col>2</xdr:col>
      <xdr:colOff>274320</xdr:colOff>
      <xdr:row>277</xdr:row>
      <xdr:rowOff>630555</xdr:rowOff>
    </xdr:to>
    <xdr:sp>
      <xdr:nvSpPr>
        <xdr:cNvPr id="3935" name="Image1" descr="报表底图"/>
        <xdr:cNvSpPr>
          <a:spLocks noChangeAspect="1" noChangeArrowheads="1"/>
        </xdr:cNvSpPr>
      </xdr:nvSpPr>
      <xdr:spPr>
        <a:xfrm>
          <a:off x="1428115" y="179516405"/>
          <a:ext cx="274320" cy="6305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277</xdr:row>
      <xdr:rowOff>0</xdr:rowOff>
    </xdr:from>
    <xdr:to>
      <xdr:col>2</xdr:col>
      <xdr:colOff>274320</xdr:colOff>
      <xdr:row>277</xdr:row>
      <xdr:rowOff>630555</xdr:rowOff>
    </xdr:to>
    <xdr:sp>
      <xdr:nvSpPr>
        <xdr:cNvPr id="3936" name="Image1" descr="报表底图"/>
        <xdr:cNvSpPr>
          <a:spLocks noChangeAspect="1" noChangeArrowheads="1"/>
        </xdr:cNvSpPr>
      </xdr:nvSpPr>
      <xdr:spPr>
        <a:xfrm>
          <a:off x="1428115" y="179516405"/>
          <a:ext cx="274320" cy="6305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277</xdr:row>
      <xdr:rowOff>0</xdr:rowOff>
    </xdr:from>
    <xdr:to>
      <xdr:col>2</xdr:col>
      <xdr:colOff>274320</xdr:colOff>
      <xdr:row>277</xdr:row>
      <xdr:rowOff>630555</xdr:rowOff>
    </xdr:to>
    <xdr:sp>
      <xdr:nvSpPr>
        <xdr:cNvPr id="3937" name="Image1" descr="报表底图"/>
        <xdr:cNvSpPr>
          <a:spLocks noChangeAspect="1" noChangeArrowheads="1"/>
        </xdr:cNvSpPr>
      </xdr:nvSpPr>
      <xdr:spPr>
        <a:xfrm>
          <a:off x="1428115" y="179516405"/>
          <a:ext cx="274320" cy="6305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277</xdr:row>
      <xdr:rowOff>0</xdr:rowOff>
    </xdr:from>
    <xdr:to>
      <xdr:col>2</xdr:col>
      <xdr:colOff>274320</xdr:colOff>
      <xdr:row>277</xdr:row>
      <xdr:rowOff>661035</xdr:rowOff>
    </xdr:to>
    <xdr:sp>
      <xdr:nvSpPr>
        <xdr:cNvPr id="3938" name="Image1" descr="报表底图"/>
        <xdr:cNvSpPr>
          <a:spLocks noChangeAspect="1" noChangeArrowheads="1"/>
        </xdr:cNvSpPr>
      </xdr:nvSpPr>
      <xdr:spPr>
        <a:xfrm>
          <a:off x="1428115" y="179516405"/>
          <a:ext cx="274320" cy="6610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277</xdr:row>
      <xdr:rowOff>0</xdr:rowOff>
    </xdr:from>
    <xdr:to>
      <xdr:col>2</xdr:col>
      <xdr:colOff>274320</xdr:colOff>
      <xdr:row>277</xdr:row>
      <xdr:rowOff>661035</xdr:rowOff>
    </xdr:to>
    <xdr:sp>
      <xdr:nvSpPr>
        <xdr:cNvPr id="3939" name="Image1" descr="报表底图"/>
        <xdr:cNvSpPr>
          <a:spLocks noChangeAspect="1" noChangeArrowheads="1"/>
        </xdr:cNvSpPr>
      </xdr:nvSpPr>
      <xdr:spPr>
        <a:xfrm>
          <a:off x="1428115" y="179516405"/>
          <a:ext cx="274320" cy="6610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277</xdr:row>
      <xdr:rowOff>0</xdr:rowOff>
    </xdr:from>
    <xdr:to>
      <xdr:col>2</xdr:col>
      <xdr:colOff>274320</xdr:colOff>
      <xdr:row>277</xdr:row>
      <xdr:rowOff>661035</xdr:rowOff>
    </xdr:to>
    <xdr:sp>
      <xdr:nvSpPr>
        <xdr:cNvPr id="3940" name="Image1" descr="报表底图"/>
        <xdr:cNvSpPr>
          <a:spLocks noChangeAspect="1" noChangeArrowheads="1"/>
        </xdr:cNvSpPr>
      </xdr:nvSpPr>
      <xdr:spPr>
        <a:xfrm>
          <a:off x="1428115" y="179516405"/>
          <a:ext cx="274320" cy="6610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277</xdr:row>
      <xdr:rowOff>0</xdr:rowOff>
    </xdr:from>
    <xdr:to>
      <xdr:col>2</xdr:col>
      <xdr:colOff>274320</xdr:colOff>
      <xdr:row>277</xdr:row>
      <xdr:rowOff>661035</xdr:rowOff>
    </xdr:to>
    <xdr:sp>
      <xdr:nvSpPr>
        <xdr:cNvPr id="3941" name="Image1" descr="报表底图"/>
        <xdr:cNvSpPr>
          <a:spLocks noChangeAspect="1" noChangeArrowheads="1"/>
        </xdr:cNvSpPr>
      </xdr:nvSpPr>
      <xdr:spPr>
        <a:xfrm>
          <a:off x="1428115" y="179516405"/>
          <a:ext cx="274320" cy="6610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277</xdr:row>
      <xdr:rowOff>0</xdr:rowOff>
    </xdr:from>
    <xdr:to>
      <xdr:col>2</xdr:col>
      <xdr:colOff>274320</xdr:colOff>
      <xdr:row>277</xdr:row>
      <xdr:rowOff>661035</xdr:rowOff>
    </xdr:to>
    <xdr:sp>
      <xdr:nvSpPr>
        <xdr:cNvPr id="3942" name="Image1" descr="报表底图"/>
        <xdr:cNvSpPr>
          <a:spLocks noChangeAspect="1" noChangeArrowheads="1"/>
        </xdr:cNvSpPr>
      </xdr:nvSpPr>
      <xdr:spPr>
        <a:xfrm>
          <a:off x="1428115" y="179516405"/>
          <a:ext cx="274320" cy="6610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277</xdr:row>
      <xdr:rowOff>0</xdr:rowOff>
    </xdr:from>
    <xdr:to>
      <xdr:col>2</xdr:col>
      <xdr:colOff>274320</xdr:colOff>
      <xdr:row>277</xdr:row>
      <xdr:rowOff>661035</xdr:rowOff>
    </xdr:to>
    <xdr:sp>
      <xdr:nvSpPr>
        <xdr:cNvPr id="3943" name="Image1" descr="报表底图"/>
        <xdr:cNvSpPr>
          <a:spLocks noChangeAspect="1" noChangeArrowheads="1"/>
        </xdr:cNvSpPr>
      </xdr:nvSpPr>
      <xdr:spPr>
        <a:xfrm>
          <a:off x="1428115" y="179516405"/>
          <a:ext cx="274320" cy="6610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277</xdr:row>
      <xdr:rowOff>0</xdr:rowOff>
    </xdr:from>
    <xdr:to>
      <xdr:col>2</xdr:col>
      <xdr:colOff>274320</xdr:colOff>
      <xdr:row>277</xdr:row>
      <xdr:rowOff>661035</xdr:rowOff>
    </xdr:to>
    <xdr:sp>
      <xdr:nvSpPr>
        <xdr:cNvPr id="3944" name="Image1" descr="报表底图"/>
        <xdr:cNvSpPr>
          <a:spLocks noChangeAspect="1" noChangeArrowheads="1"/>
        </xdr:cNvSpPr>
      </xdr:nvSpPr>
      <xdr:spPr>
        <a:xfrm>
          <a:off x="1428115" y="179516405"/>
          <a:ext cx="274320" cy="6610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277</xdr:row>
      <xdr:rowOff>0</xdr:rowOff>
    </xdr:from>
    <xdr:to>
      <xdr:col>2</xdr:col>
      <xdr:colOff>274320</xdr:colOff>
      <xdr:row>277</xdr:row>
      <xdr:rowOff>630555</xdr:rowOff>
    </xdr:to>
    <xdr:sp>
      <xdr:nvSpPr>
        <xdr:cNvPr id="3945" name="Image1" descr="报表底图"/>
        <xdr:cNvSpPr>
          <a:spLocks noChangeAspect="1" noChangeArrowheads="1"/>
        </xdr:cNvSpPr>
      </xdr:nvSpPr>
      <xdr:spPr>
        <a:xfrm>
          <a:off x="1428115" y="179516405"/>
          <a:ext cx="274320" cy="6305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277</xdr:row>
      <xdr:rowOff>0</xdr:rowOff>
    </xdr:from>
    <xdr:to>
      <xdr:col>2</xdr:col>
      <xdr:colOff>274320</xdr:colOff>
      <xdr:row>277</xdr:row>
      <xdr:rowOff>630555</xdr:rowOff>
    </xdr:to>
    <xdr:sp>
      <xdr:nvSpPr>
        <xdr:cNvPr id="3946" name="Image1" descr="报表底图"/>
        <xdr:cNvSpPr>
          <a:spLocks noChangeAspect="1" noChangeArrowheads="1"/>
        </xdr:cNvSpPr>
      </xdr:nvSpPr>
      <xdr:spPr>
        <a:xfrm>
          <a:off x="1428115" y="179516405"/>
          <a:ext cx="274320" cy="6305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277</xdr:row>
      <xdr:rowOff>0</xdr:rowOff>
    </xdr:from>
    <xdr:to>
      <xdr:col>2</xdr:col>
      <xdr:colOff>274320</xdr:colOff>
      <xdr:row>277</xdr:row>
      <xdr:rowOff>630555</xdr:rowOff>
    </xdr:to>
    <xdr:sp>
      <xdr:nvSpPr>
        <xdr:cNvPr id="3947" name="Image1" descr="报表底图"/>
        <xdr:cNvSpPr>
          <a:spLocks noChangeAspect="1" noChangeArrowheads="1"/>
        </xdr:cNvSpPr>
      </xdr:nvSpPr>
      <xdr:spPr>
        <a:xfrm>
          <a:off x="1428115" y="179516405"/>
          <a:ext cx="274320" cy="6305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277</xdr:row>
      <xdr:rowOff>0</xdr:rowOff>
    </xdr:from>
    <xdr:to>
      <xdr:col>2</xdr:col>
      <xdr:colOff>274320</xdr:colOff>
      <xdr:row>277</xdr:row>
      <xdr:rowOff>630555</xdr:rowOff>
    </xdr:to>
    <xdr:sp>
      <xdr:nvSpPr>
        <xdr:cNvPr id="3948" name="Image1" descr="报表底图"/>
        <xdr:cNvSpPr>
          <a:spLocks noChangeAspect="1" noChangeArrowheads="1"/>
        </xdr:cNvSpPr>
      </xdr:nvSpPr>
      <xdr:spPr>
        <a:xfrm>
          <a:off x="1428115" y="179516405"/>
          <a:ext cx="274320" cy="6305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277</xdr:row>
      <xdr:rowOff>0</xdr:rowOff>
    </xdr:from>
    <xdr:to>
      <xdr:col>2</xdr:col>
      <xdr:colOff>274320</xdr:colOff>
      <xdr:row>277</xdr:row>
      <xdr:rowOff>630555</xdr:rowOff>
    </xdr:to>
    <xdr:sp>
      <xdr:nvSpPr>
        <xdr:cNvPr id="3949" name="Image1" descr="报表底图"/>
        <xdr:cNvSpPr>
          <a:spLocks noChangeAspect="1" noChangeArrowheads="1"/>
        </xdr:cNvSpPr>
      </xdr:nvSpPr>
      <xdr:spPr>
        <a:xfrm>
          <a:off x="1428115" y="179516405"/>
          <a:ext cx="274320" cy="6305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180"/>
  <sheetViews>
    <sheetView tabSelected="1" view="pageBreakPreview" zoomScale="115" zoomScaleNormal="120" zoomScaleSheetLayoutView="115" workbookViewId="0">
      <selection activeCell="J8" sqref="J8"/>
    </sheetView>
  </sheetViews>
  <sheetFormatPr defaultColWidth="9" defaultRowHeight="11.25"/>
  <cols>
    <col min="1" max="1" width="5.7" style="19" customWidth="1"/>
    <col min="2" max="2" width="13.0416666666667" style="19" customWidth="1"/>
    <col min="3" max="3" width="27.3833333333333" style="21" customWidth="1"/>
    <col min="4" max="4" width="7.10833333333333" style="19" customWidth="1"/>
    <col min="5" max="5" width="8.66666666666667" style="19" customWidth="1"/>
    <col min="6" max="6" width="9.21666666666667" style="19" customWidth="1"/>
    <col min="7" max="7" width="7.5" style="19" customWidth="1"/>
    <col min="8" max="8" width="5.59166666666667" style="20" customWidth="1"/>
    <col min="9" max="9" width="7.28333333333333" style="19" customWidth="1"/>
    <col min="10" max="10" width="16.5916666666667" style="21" customWidth="1"/>
    <col min="11" max="11" width="6.95833333333333" style="22" customWidth="1"/>
    <col min="12" max="12" width="6.61666666666667" style="22" customWidth="1"/>
    <col min="13" max="13" width="8.75" style="19" customWidth="1"/>
    <col min="14" max="14" width="9.75" style="19" customWidth="1"/>
    <col min="15" max="15" width="1.5" style="19" customWidth="1"/>
    <col min="16" max="16384" width="9" style="19"/>
  </cols>
  <sheetData>
    <row r="1" s="19" customFormat="1" ht="16" customHeight="1" spans="1:12">
      <c r="A1" s="23" t="s">
        <v>0</v>
      </c>
      <c r="B1" s="23"/>
      <c r="C1" s="21"/>
      <c r="H1" s="20"/>
      <c r="J1" s="21"/>
      <c r="K1" s="22"/>
      <c r="L1" s="22"/>
    </row>
    <row r="2" s="19" customFormat="1" ht="21" customHeight="1" spans="1:14">
      <c r="A2" s="24" t="s">
        <v>1</v>
      </c>
      <c r="B2" s="24"/>
      <c r="C2" s="25"/>
      <c r="D2" s="24"/>
      <c r="E2" s="24"/>
      <c r="F2" s="24"/>
      <c r="G2" s="24"/>
      <c r="H2" s="24"/>
      <c r="I2" s="24"/>
      <c r="J2" s="25"/>
      <c r="K2" s="49"/>
      <c r="L2" s="49"/>
      <c r="M2" s="24"/>
      <c r="N2" s="24"/>
    </row>
    <row r="3" s="19" customFormat="1" ht="13.95" customHeight="1" spans="1:14">
      <c r="A3" s="26" t="s">
        <v>2</v>
      </c>
      <c r="B3" s="26"/>
      <c r="C3" s="21"/>
      <c r="D3" s="26"/>
      <c r="E3" s="26"/>
      <c r="F3" s="26"/>
      <c r="G3" s="26"/>
      <c r="H3" s="23"/>
      <c r="I3" s="26"/>
      <c r="J3" s="21"/>
      <c r="K3" s="50"/>
      <c r="L3" s="50"/>
      <c r="M3" s="26"/>
      <c r="N3" s="26"/>
    </row>
    <row r="4" s="19" customFormat="1" ht="21" customHeight="1" spans="1:14">
      <c r="A4" s="27" t="s">
        <v>3</v>
      </c>
      <c r="B4" s="27" t="s">
        <v>4</v>
      </c>
      <c r="C4" s="27" t="s">
        <v>5</v>
      </c>
      <c r="D4" s="27" t="s">
        <v>6</v>
      </c>
      <c r="E4" s="27"/>
      <c r="F4" s="27" t="s">
        <v>7</v>
      </c>
      <c r="G4" s="27" t="s">
        <v>8</v>
      </c>
      <c r="H4" s="28" t="s">
        <v>9</v>
      </c>
      <c r="I4" s="27"/>
      <c r="J4" s="27" t="s">
        <v>10</v>
      </c>
      <c r="K4" s="51" t="s">
        <v>11</v>
      </c>
      <c r="L4" s="51"/>
      <c r="M4" s="27" t="s">
        <v>12</v>
      </c>
      <c r="N4" s="27"/>
    </row>
    <row r="5" s="19" customFormat="1" ht="27" customHeight="1" spans="1:14">
      <c r="A5" s="27"/>
      <c r="B5" s="27"/>
      <c r="C5" s="27"/>
      <c r="D5" s="27" t="s">
        <v>13</v>
      </c>
      <c r="E5" s="27" t="s">
        <v>14</v>
      </c>
      <c r="F5" s="27"/>
      <c r="G5" s="27"/>
      <c r="H5" s="28" t="s">
        <v>15</v>
      </c>
      <c r="I5" s="27" t="s">
        <v>16</v>
      </c>
      <c r="J5" s="27"/>
      <c r="K5" s="51" t="s">
        <v>17</v>
      </c>
      <c r="L5" s="51" t="s">
        <v>18</v>
      </c>
      <c r="M5" s="27" t="s">
        <v>19</v>
      </c>
      <c r="N5" s="27" t="s">
        <v>20</v>
      </c>
    </row>
    <row r="6" s="19" customFormat="1" ht="18" customHeight="1" spans="1:14">
      <c r="A6" s="27"/>
      <c r="B6" s="27" t="s">
        <v>21</v>
      </c>
      <c r="C6" s="29"/>
      <c r="D6" s="27"/>
      <c r="E6" s="27"/>
      <c r="F6" s="27"/>
      <c r="G6" s="30"/>
      <c r="H6" s="31"/>
      <c r="I6" s="30"/>
      <c r="J6" s="29"/>
      <c r="K6" s="51"/>
      <c r="L6" s="51"/>
      <c r="M6" s="27"/>
      <c r="N6" s="27"/>
    </row>
    <row r="7" s="19" customFormat="1" ht="22.5" spans="1:14">
      <c r="A7" s="27" t="s">
        <v>22</v>
      </c>
      <c r="B7" s="27" t="s">
        <v>23</v>
      </c>
      <c r="C7" s="29"/>
      <c r="D7" s="27"/>
      <c r="E7" s="27"/>
      <c r="F7" s="27"/>
      <c r="G7" s="32">
        <f>SUM(G8:G1132)</f>
        <v>22603.9996</v>
      </c>
      <c r="H7" s="33">
        <f>SUM(H8:H1132)</f>
        <v>0</v>
      </c>
      <c r="I7" s="32">
        <f>SUM(I8:I1132)</f>
        <v>22603.9996</v>
      </c>
      <c r="J7" s="29"/>
      <c r="K7" s="51"/>
      <c r="L7" s="51"/>
      <c r="M7" s="27"/>
      <c r="N7" s="27">
        <f>SUM(N8:N730)</f>
        <v>17555.55</v>
      </c>
    </row>
    <row r="8" s="19" customFormat="1" ht="40.95" customHeight="1" spans="1:14">
      <c r="A8" s="27" t="s">
        <v>24</v>
      </c>
      <c r="B8" s="27" t="s">
        <v>25</v>
      </c>
      <c r="C8" s="29" t="s">
        <v>26</v>
      </c>
      <c r="D8" s="27"/>
      <c r="E8" s="27"/>
      <c r="F8" s="27"/>
      <c r="G8" s="30"/>
      <c r="H8" s="28"/>
      <c r="I8" s="30"/>
      <c r="J8" s="29"/>
      <c r="K8" s="51"/>
      <c r="L8" s="51"/>
      <c r="M8" s="27"/>
      <c r="N8" s="27">
        <v>1199.75</v>
      </c>
    </row>
    <row r="9" s="20" customFormat="1" ht="40.95" customHeight="1" spans="1:14">
      <c r="A9" s="28">
        <v>1</v>
      </c>
      <c r="B9" s="28" t="s">
        <v>27</v>
      </c>
      <c r="C9" s="34" t="s">
        <v>28</v>
      </c>
      <c r="D9" s="28" t="s">
        <v>29</v>
      </c>
      <c r="E9" s="28" t="s">
        <v>30</v>
      </c>
      <c r="F9" s="35" t="s">
        <v>31</v>
      </c>
      <c r="G9" s="31">
        <v>169.73</v>
      </c>
      <c r="H9" s="28" t="s">
        <v>32</v>
      </c>
      <c r="I9" s="31">
        <v>169.73</v>
      </c>
      <c r="J9" s="52" t="s">
        <v>33</v>
      </c>
      <c r="K9" s="53" t="s">
        <v>34</v>
      </c>
      <c r="L9" s="53" t="s">
        <v>35</v>
      </c>
      <c r="M9" s="28" t="s">
        <v>36</v>
      </c>
      <c r="N9" s="28" t="s">
        <v>37</v>
      </c>
    </row>
    <row r="10" s="20" customFormat="1" ht="40.95" customHeight="1" spans="1:14">
      <c r="A10" s="28">
        <v>2</v>
      </c>
      <c r="B10" s="28" t="s">
        <v>27</v>
      </c>
      <c r="C10" s="34" t="s">
        <v>38</v>
      </c>
      <c r="D10" s="28" t="s">
        <v>39</v>
      </c>
      <c r="E10" s="28" t="s">
        <v>40</v>
      </c>
      <c r="F10" s="36"/>
      <c r="G10" s="31">
        <v>85.65</v>
      </c>
      <c r="H10" s="28" t="s">
        <v>32</v>
      </c>
      <c r="I10" s="31">
        <v>85.65</v>
      </c>
      <c r="J10" s="52" t="s">
        <v>41</v>
      </c>
      <c r="K10" s="54" t="s">
        <v>34</v>
      </c>
      <c r="L10" s="54" t="s">
        <v>35</v>
      </c>
      <c r="M10" s="28" t="s">
        <v>42</v>
      </c>
      <c r="N10" s="28" t="s">
        <v>43</v>
      </c>
    </row>
    <row r="11" s="19" customFormat="1" ht="40.95" customHeight="1" spans="1:14">
      <c r="A11" s="28">
        <v>3</v>
      </c>
      <c r="B11" s="28" t="s">
        <v>27</v>
      </c>
      <c r="C11" s="34" t="s">
        <v>44</v>
      </c>
      <c r="D11" s="28" t="s">
        <v>45</v>
      </c>
      <c r="E11" s="28" t="s">
        <v>46</v>
      </c>
      <c r="F11" s="36"/>
      <c r="G11" s="31">
        <v>57.69</v>
      </c>
      <c r="H11" s="28" t="s">
        <v>32</v>
      </c>
      <c r="I11" s="31">
        <v>57.69</v>
      </c>
      <c r="J11" s="52" t="s">
        <v>47</v>
      </c>
      <c r="K11" s="54" t="s">
        <v>34</v>
      </c>
      <c r="L11" s="54" t="s">
        <v>35</v>
      </c>
      <c r="M11" s="28" t="s">
        <v>48</v>
      </c>
      <c r="N11" s="28" t="s">
        <v>49</v>
      </c>
    </row>
    <row r="12" s="20" customFormat="1" ht="40.95" customHeight="1" spans="1:14">
      <c r="A12" s="28">
        <v>4</v>
      </c>
      <c r="B12" s="28" t="s">
        <v>27</v>
      </c>
      <c r="C12" s="34" t="s">
        <v>38</v>
      </c>
      <c r="D12" s="28" t="s">
        <v>50</v>
      </c>
      <c r="E12" s="28" t="s">
        <v>51</v>
      </c>
      <c r="F12" s="36"/>
      <c r="G12" s="31">
        <v>77.97</v>
      </c>
      <c r="H12" s="31" t="s">
        <v>32</v>
      </c>
      <c r="I12" s="31">
        <v>77.97</v>
      </c>
      <c r="J12" s="52" t="s">
        <v>41</v>
      </c>
      <c r="K12" s="54">
        <v>2020.3</v>
      </c>
      <c r="L12" s="54" t="s">
        <v>52</v>
      </c>
      <c r="M12" s="28" t="s">
        <v>53</v>
      </c>
      <c r="N12" s="28" t="s">
        <v>54</v>
      </c>
    </row>
    <row r="13" s="19" customFormat="1" ht="40.95" customHeight="1" spans="1:14">
      <c r="A13" s="28">
        <v>5</v>
      </c>
      <c r="B13" s="28" t="s">
        <v>27</v>
      </c>
      <c r="C13" s="34" t="s">
        <v>55</v>
      </c>
      <c r="D13" s="28" t="s">
        <v>56</v>
      </c>
      <c r="E13" s="28" t="s">
        <v>57</v>
      </c>
      <c r="F13" s="36"/>
      <c r="G13" s="31">
        <v>162.42</v>
      </c>
      <c r="H13" s="28" t="s">
        <v>32</v>
      </c>
      <c r="I13" s="31">
        <v>162.42</v>
      </c>
      <c r="J13" s="52" t="s">
        <v>58</v>
      </c>
      <c r="K13" s="54" t="s">
        <v>34</v>
      </c>
      <c r="L13" s="54" t="s">
        <v>35</v>
      </c>
      <c r="M13" s="28" t="s">
        <v>59</v>
      </c>
      <c r="N13" s="28" t="s">
        <v>60</v>
      </c>
    </row>
    <row r="14" s="19" customFormat="1" ht="40.95" customHeight="1" spans="1:14">
      <c r="A14" s="28">
        <v>6</v>
      </c>
      <c r="B14" s="28" t="s">
        <v>27</v>
      </c>
      <c r="C14" s="34" t="s">
        <v>61</v>
      </c>
      <c r="D14" s="28" t="s">
        <v>62</v>
      </c>
      <c r="E14" s="28" t="s">
        <v>63</v>
      </c>
      <c r="F14" s="36"/>
      <c r="G14" s="28">
        <v>87.76</v>
      </c>
      <c r="H14" s="28" t="s">
        <v>32</v>
      </c>
      <c r="I14" s="28">
        <v>87.76</v>
      </c>
      <c r="J14" s="52" t="s">
        <v>64</v>
      </c>
      <c r="K14" s="54" t="s">
        <v>34</v>
      </c>
      <c r="L14" s="54" t="s">
        <v>35</v>
      </c>
      <c r="M14" s="28" t="s">
        <v>65</v>
      </c>
      <c r="N14" s="28" t="s">
        <v>66</v>
      </c>
    </row>
    <row r="15" s="19" customFormat="1" ht="40.95" customHeight="1" spans="1:14">
      <c r="A15" s="28">
        <v>7</v>
      </c>
      <c r="B15" s="28" t="s">
        <v>27</v>
      </c>
      <c r="C15" s="34" t="s">
        <v>38</v>
      </c>
      <c r="D15" s="28" t="s">
        <v>67</v>
      </c>
      <c r="E15" s="28" t="s">
        <v>68</v>
      </c>
      <c r="F15" s="36"/>
      <c r="G15" s="31">
        <v>88.38</v>
      </c>
      <c r="H15" s="28" t="s">
        <v>32</v>
      </c>
      <c r="I15" s="31">
        <v>88.38</v>
      </c>
      <c r="J15" s="34" t="s">
        <v>69</v>
      </c>
      <c r="K15" s="54" t="s">
        <v>34</v>
      </c>
      <c r="L15" s="54" t="s">
        <v>35</v>
      </c>
      <c r="M15" s="28" t="s">
        <v>70</v>
      </c>
      <c r="N15" s="28" t="s">
        <v>71</v>
      </c>
    </row>
    <row r="16" s="19" customFormat="1" ht="40.95" customHeight="1" spans="1:14">
      <c r="A16" s="28">
        <v>8</v>
      </c>
      <c r="B16" s="28" t="s">
        <v>27</v>
      </c>
      <c r="C16" s="34" t="s">
        <v>72</v>
      </c>
      <c r="D16" s="28" t="s">
        <v>73</v>
      </c>
      <c r="E16" s="28" t="s">
        <v>74</v>
      </c>
      <c r="F16" s="37"/>
      <c r="G16" s="31">
        <v>105.63</v>
      </c>
      <c r="H16" s="28" t="s">
        <v>32</v>
      </c>
      <c r="I16" s="31">
        <v>105.63</v>
      </c>
      <c r="J16" s="52" t="s">
        <v>75</v>
      </c>
      <c r="K16" s="54" t="s">
        <v>34</v>
      </c>
      <c r="L16" s="54" t="s">
        <v>35</v>
      </c>
      <c r="M16" s="28" t="s">
        <v>76</v>
      </c>
      <c r="N16" s="28" t="s">
        <v>77</v>
      </c>
    </row>
    <row r="17" s="19" customFormat="1" ht="40.95" customHeight="1" spans="1:14">
      <c r="A17" s="28">
        <v>9</v>
      </c>
      <c r="B17" s="28" t="s">
        <v>27</v>
      </c>
      <c r="C17" s="34" t="s">
        <v>78</v>
      </c>
      <c r="D17" s="28" t="s">
        <v>79</v>
      </c>
      <c r="E17" s="28" t="s">
        <v>80</v>
      </c>
      <c r="F17" s="35" t="s">
        <v>31</v>
      </c>
      <c r="G17" s="31">
        <v>104.76</v>
      </c>
      <c r="H17" s="28" t="s">
        <v>32</v>
      </c>
      <c r="I17" s="31">
        <v>104.76</v>
      </c>
      <c r="J17" s="52" t="s">
        <v>81</v>
      </c>
      <c r="K17" s="54" t="s">
        <v>34</v>
      </c>
      <c r="L17" s="54" t="s">
        <v>35</v>
      </c>
      <c r="M17" s="28" t="s">
        <v>82</v>
      </c>
      <c r="N17" s="28" t="s">
        <v>83</v>
      </c>
    </row>
    <row r="18" s="19" customFormat="1" ht="48" customHeight="1" spans="1:14">
      <c r="A18" s="28">
        <v>10</v>
      </c>
      <c r="B18" s="28" t="s">
        <v>27</v>
      </c>
      <c r="C18" s="34" t="s">
        <v>61</v>
      </c>
      <c r="D18" s="28" t="s">
        <v>84</v>
      </c>
      <c r="E18" s="28" t="s">
        <v>85</v>
      </c>
      <c r="F18" s="36"/>
      <c r="G18" s="31">
        <v>70.05</v>
      </c>
      <c r="H18" s="28" t="s">
        <v>32</v>
      </c>
      <c r="I18" s="31">
        <v>70.05</v>
      </c>
      <c r="J18" s="52" t="s">
        <v>81</v>
      </c>
      <c r="K18" s="54" t="s">
        <v>34</v>
      </c>
      <c r="L18" s="54" t="s">
        <v>35</v>
      </c>
      <c r="M18" s="28" t="s">
        <v>86</v>
      </c>
      <c r="N18" s="28" t="s">
        <v>87</v>
      </c>
    </row>
    <row r="19" s="20" customFormat="1" ht="40.95" customHeight="1" spans="1:14">
      <c r="A19" s="28">
        <v>11</v>
      </c>
      <c r="B19" s="28" t="s">
        <v>27</v>
      </c>
      <c r="C19" s="34" t="s">
        <v>88</v>
      </c>
      <c r="D19" s="28" t="s">
        <v>89</v>
      </c>
      <c r="E19" s="28" t="s">
        <v>90</v>
      </c>
      <c r="F19" s="36"/>
      <c r="G19" s="31">
        <v>74.625</v>
      </c>
      <c r="H19" s="28" t="s">
        <v>32</v>
      </c>
      <c r="I19" s="31">
        <v>74.625</v>
      </c>
      <c r="J19" s="52" t="s">
        <v>91</v>
      </c>
      <c r="K19" s="54" t="s">
        <v>34</v>
      </c>
      <c r="L19" s="54" t="s">
        <v>35</v>
      </c>
      <c r="M19" s="28" t="s">
        <v>92</v>
      </c>
      <c r="N19" s="28" t="s">
        <v>93</v>
      </c>
    </row>
    <row r="20" s="19" customFormat="1" ht="40.95" customHeight="1" spans="1:14">
      <c r="A20" s="28">
        <v>12</v>
      </c>
      <c r="B20" s="28" t="s">
        <v>27</v>
      </c>
      <c r="C20" s="34" t="s">
        <v>94</v>
      </c>
      <c r="D20" s="28" t="s">
        <v>95</v>
      </c>
      <c r="E20" s="28" t="s">
        <v>96</v>
      </c>
      <c r="F20" s="37"/>
      <c r="G20" s="31">
        <v>115.095</v>
      </c>
      <c r="H20" s="28" t="s">
        <v>32</v>
      </c>
      <c r="I20" s="31">
        <v>115.095</v>
      </c>
      <c r="J20" s="34" t="s">
        <v>97</v>
      </c>
      <c r="K20" s="54" t="s">
        <v>34</v>
      </c>
      <c r="L20" s="54" t="s">
        <v>35</v>
      </c>
      <c r="M20" s="28" t="s">
        <v>98</v>
      </c>
      <c r="N20" s="28" t="s">
        <v>99</v>
      </c>
    </row>
    <row r="21" s="19" customFormat="1" ht="39" customHeight="1" spans="1:14">
      <c r="A21" s="27" t="s">
        <v>100</v>
      </c>
      <c r="B21" s="27" t="s">
        <v>101</v>
      </c>
      <c r="C21" s="29" t="s">
        <v>102</v>
      </c>
      <c r="D21" s="27"/>
      <c r="E21" s="27"/>
      <c r="F21" s="27"/>
      <c r="G21" s="30"/>
      <c r="H21" s="28"/>
      <c r="I21" s="30"/>
      <c r="J21" s="29"/>
      <c r="K21" s="55"/>
      <c r="L21" s="55"/>
      <c r="M21" s="27"/>
      <c r="N21" s="27">
        <v>300</v>
      </c>
    </row>
    <row r="22" s="19" customFormat="1" ht="45" customHeight="1" spans="1:14">
      <c r="A22" s="28">
        <v>1</v>
      </c>
      <c r="B22" s="28" t="s">
        <v>103</v>
      </c>
      <c r="C22" s="34" t="s">
        <v>104</v>
      </c>
      <c r="D22" s="28" t="s">
        <v>105</v>
      </c>
      <c r="E22" s="28" t="s">
        <v>106</v>
      </c>
      <c r="F22" s="28" t="s">
        <v>107</v>
      </c>
      <c r="G22" s="31">
        <v>300</v>
      </c>
      <c r="H22" s="28" t="s">
        <v>32</v>
      </c>
      <c r="I22" s="31">
        <v>300</v>
      </c>
      <c r="J22" s="34" t="s">
        <v>108</v>
      </c>
      <c r="K22" s="56" t="s">
        <v>109</v>
      </c>
      <c r="L22" s="56" t="s">
        <v>110</v>
      </c>
      <c r="M22" s="28" t="s">
        <v>102</v>
      </c>
      <c r="N22" s="28" t="s">
        <v>102</v>
      </c>
    </row>
    <row r="23" s="19" customFormat="1" ht="57" customHeight="1" spans="1:14">
      <c r="A23" s="27" t="s">
        <v>111</v>
      </c>
      <c r="B23" s="27" t="s">
        <v>112</v>
      </c>
      <c r="C23" s="29" t="s">
        <v>113</v>
      </c>
      <c r="D23" s="27"/>
      <c r="E23" s="27"/>
      <c r="F23" s="27"/>
      <c r="G23" s="30"/>
      <c r="H23" s="28"/>
      <c r="I23" s="30"/>
      <c r="J23" s="29"/>
      <c r="K23" s="57"/>
      <c r="L23" s="57"/>
      <c r="M23" s="27"/>
      <c r="N23" s="27">
        <v>5314</v>
      </c>
    </row>
    <row r="24" s="19" customFormat="1" ht="66" customHeight="1" spans="1:14">
      <c r="A24" s="28">
        <v>1</v>
      </c>
      <c r="B24" s="38" t="s">
        <v>114</v>
      </c>
      <c r="C24" s="34" t="s">
        <v>115</v>
      </c>
      <c r="D24" s="28" t="s">
        <v>29</v>
      </c>
      <c r="E24" s="39" t="s">
        <v>116</v>
      </c>
      <c r="F24" s="38" t="s">
        <v>117</v>
      </c>
      <c r="G24" s="28">
        <v>100</v>
      </c>
      <c r="H24" s="28" t="s">
        <v>32</v>
      </c>
      <c r="I24" s="28">
        <v>100</v>
      </c>
      <c r="J24" s="34" t="s">
        <v>118</v>
      </c>
      <c r="K24" s="28">
        <v>2020.4</v>
      </c>
      <c r="L24" s="28">
        <v>2020.11</v>
      </c>
      <c r="M24" s="38" t="s">
        <v>113</v>
      </c>
      <c r="N24" s="38" t="s">
        <v>113</v>
      </c>
    </row>
    <row r="25" s="19" customFormat="1" ht="66" customHeight="1" spans="1:14">
      <c r="A25" s="28">
        <v>2</v>
      </c>
      <c r="B25" s="38" t="s">
        <v>119</v>
      </c>
      <c r="C25" s="34" t="s">
        <v>120</v>
      </c>
      <c r="D25" s="28" t="s">
        <v>73</v>
      </c>
      <c r="E25" s="28" t="s">
        <v>121</v>
      </c>
      <c r="F25" s="38" t="s">
        <v>117</v>
      </c>
      <c r="G25" s="28">
        <v>220</v>
      </c>
      <c r="H25" s="28" t="s">
        <v>32</v>
      </c>
      <c r="I25" s="28">
        <v>220</v>
      </c>
      <c r="J25" s="34" t="s">
        <v>122</v>
      </c>
      <c r="K25" s="28">
        <v>2020.4</v>
      </c>
      <c r="L25" s="28">
        <v>2020.11</v>
      </c>
      <c r="M25" s="38" t="s">
        <v>113</v>
      </c>
      <c r="N25" s="38" t="s">
        <v>113</v>
      </c>
    </row>
    <row r="26" s="19" customFormat="1" ht="66" customHeight="1" spans="1:14">
      <c r="A26" s="28">
        <v>3</v>
      </c>
      <c r="B26" s="38" t="s">
        <v>123</v>
      </c>
      <c r="C26" s="34" t="s">
        <v>124</v>
      </c>
      <c r="D26" s="28" t="s">
        <v>73</v>
      </c>
      <c r="E26" s="28" t="s">
        <v>125</v>
      </c>
      <c r="F26" s="38" t="s">
        <v>117</v>
      </c>
      <c r="G26" s="28">
        <v>230</v>
      </c>
      <c r="H26" s="28" t="s">
        <v>32</v>
      </c>
      <c r="I26" s="28">
        <v>230</v>
      </c>
      <c r="J26" s="34" t="s">
        <v>126</v>
      </c>
      <c r="K26" s="28">
        <v>2020.4</v>
      </c>
      <c r="L26" s="28">
        <v>2020.11</v>
      </c>
      <c r="M26" s="38" t="s">
        <v>113</v>
      </c>
      <c r="N26" s="38" t="s">
        <v>113</v>
      </c>
    </row>
    <row r="27" s="19" customFormat="1" ht="66" customHeight="1" spans="1:14">
      <c r="A27" s="28">
        <v>4</v>
      </c>
      <c r="B27" s="38" t="s">
        <v>127</v>
      </c>
      <c r="C27" s="34" t="s">
        <v>128</v>
      </c>
      <c r="D27" s="28" t="s">
        <v>29</v>
      </c>
      <c r="E27" s="40" t="s">
        <v>129</v>
      </c>
      <c r="F27" s="38" t="s">
        <v>117</v>
      </c>
      <c r="G27" s="28">
        <v>300</v>
      </c>
      <c r="H27" s="28" t="s">
        <v>32</v>
      </c>
      <c r="I27" s="28">
        <v>300</v>
      </c>
      <c r="J27" s="34" t="s">
        <v>130</v>
      </c>
      <c r="K27" s="28">
        <v>2020.4</v>
      </c>
      <c r="L27" s="28">
        <v>2020.11</v>
      </c>
      <c r="M27" s="38" t="s">
        <v>113</v>
      </c>
      <c r="N27" s="38" t="s">
        <v>113</v>
      </c>
    </row>
    <row r="28" s="19" customFormat="1" ht="66" customHeight="1" spans="1:14">
      <c r="A28" s="28">
        <v>5</v>
      </c>
      <c r="B28" s="38" t="s">
        <v>131</v>
      </c>
      <c r="C28" s="34" t="s">
        <v>132</v>
      </c>
      <c r="D28" s="28" t="s">
        <v>50</v>
      </c>
      <c r="E28" s="28" t="s">
        <v>133</v>
      </c>
      <c r="F28" s="38" t="s">
        <v>117</v>
      </c>
      <c r="G28" s="28">
        <v>150</v>
      </c>
      <c r="H28" s="28" t="s">
        <v>32</v>
      </c>
      <c r="I28" s="28">
        <v>150</v>
      </c>
      <c r="J28" s="34" t="s">
        <v>134</v>
      </c>
      <c r="K28" s="28">
        <v>2020.4</v>
      </c>
      <c r="L28" s="28">
        <v>2020.11</v>
      </c>
      <c r="M28" s="38" t="s">
        <v>113</v>
      </c>
      <c r="N28" s="38" t="s">
        <v>113</v>
      </c>
    </row>
    <row r="29" s="19" customFormat="1" ht="66" customHeight="1" spans="1:14">
      <c r="A29" s="28">
        <v>6</v>
      </c>
      <c r="B29" s="38" t="s">
        <v>135</v>
      </c>
      <c r="C29" s="34" t="s">
        <v>136</v>
      </c>
      <c r="D29" s="28" t="s">
        <v>89</v>
      </c>
      <c r="E29" s="28" t="s">
        <v>137</v>
      </c>
      <c r="F29" s="38" t="s">
        <v>117</v>
      </c>
      <c r="G29" s="28">
        <v>230</v>
      </c>
      <c r="H29" s="28" t="s">
        <v>32</v>
      </c>
      <c r="I29" s="28">
        <v>230</v>
      </c>
      <c r="J29" s="34" t="s">
        <v>138</v>
      </c>
      <c r="K29" s="28">
        <v>2020.4</v>
      </c>
      <c r="L29" s="28">
        <v>2020.11</v>
      </c>
      <c r="M29" s="38" t="s">
        <v>113</v>
      </c>
      <c r="N29" s="38" t="s">
        <v>113</v>
      </c>
    </row>
    <row r="30" s="19" customFormat="1" ht="66" customHeight="1" spans="1:14">
      <c r="A30" s="28">
        <v>7</v>
      </c>
      <c r="B30" s="38" t="s">
        <v>139</v>
      </c>
      <c r="C30" s="34" t="s">
        <v>140</v>
      </c>
      <c r="D30" s="28" t="s">
        <v>89</v>
      </c>
      <c r="E30" s="28" t="s">
        <v>141</v>
      </c>
      <c r="F30" s="38" t="s">
        <v>117</v>
      </c>
      <c r="G30" s="28">
        <v>190</v>
      </c>
      <c r="H30" s="27" t="s">
        <v>32</v>
      </c>
      <c r="I30" s="28">
        <v>190</v>
      </c>
      <c r="J30" s="34" t="s">
        <v>142</v>
      </c>
      <c r="K30" s="28">
        <v>2020.4</v>
      </c>
      <c r="L30" s="28">
        <v>2020.11</v>
      </c>
      <c r="M30" s="38" t="s">
        <v>113</v>
      </c>
      <c r="N30" s="38" t="s">
        <v>113</v>
      </c>
    </row>
    <row r="31" s="19" customFormat="1" ht="66" customHeight="1" spans="1:14">
      <c r="A31" s="28">
        <v>8</v>
      </c>
      <c r="B31" s="38" t="s">
        <v>143</v>
      </c>
      <c r="C31" s="34" t="s">
        <v>144</v>
      </c>
      <c r="D31" s="28" t="s">
        <v>73</v>
      </c>
      <c r="E31" s="28" t="s">
        <v>145</v>
      </c>
      <c r="F31" s="38" t="s">
        <v>117</v>
      </c>
      <c r="G31" s="28">
        <v>160</v>
      </c>
      <c r="H31" s="27" t="s">
        <v>32</v>
      </c>
      <c r="I31" s="28">
        <v>160</v>
      </c>
      <c r="J31" s="34" t="s">
        <v>146</v>
      </c>
      <c r="K31" s="28">
        <v>2020.4</v>
      </c>
      <c r="L31" s="28">
        <v>2020.11</v>
      </c>
      <c r="M31" s="38" t="s">
        <v>113</v>
      </c>
      <c r="N31" s="38" t="s">
        <v>113</v>
      </c>
    </row>
    <row r="32" s="19" customFormat="1" ht="66" customHeight="1" spans="1:14">
      <c r="A32" s="28">
        <v>9</v>
      </c>
      <c r="B32" s="38" t="s">
        <v>147</v>
      </c>
      <c r="C32" s="34" t="s">
        <v>148</v>
      </c>
      <c r="D32" s="28" t="s">
        <v>50</v>
      </c>
      <c r="E32" s="28" t="s">
        <v>149</v>
      </c>
      <c r="F32" s="38" t="s">
        <v>117</v>
      </c>
      <c r="G32" s="28">
        <v>130</v>
      </c>
      <c r="H32" s="27" t="s">
        <v>32</v>
      </c>
      <c r="I32" s="28">
        <v>130</v>
      </c>
      <c r="J32" s="34" t="s">
        <v>150</v>
      </c>
      <c r="K32" s="28">
        <v>2020.4</v>
      </c>
      <c r="L32" s="28">
        <v>2020.11</v>
      </c>
      <c r="M32" s="38" t="s">
        <v>113</v>
      </c>
      <c r="N32" s="38" t="s">
        <v>113</v>
      </c>
    </row>
    <row r="33" s="19" customFormat="1" ht="66" customHeight="1" spans="1:14">
      <c r="A33" s="28">
        <v>10</v>
      </c>
      <c r="B33" s="38" t="s">
        <v>151</v>
      </c>
      <c r="C33" s="34" t="s">
        <v>152</v>
      </c>
      <c r="D33" s="28" t="s">
        <v>62</v>
      </c>
      <c r="E33" s="28" t="s">
        <v>153</v>
      </c>
      <c r="F33" s="38" t="s">
        <v>117</v>
      </c>
      <c r="G33" s="28">
        <v>120</v>
      </c>
      <c r="H33" s="27" t="s">
        <v>32</v>
      </c>
      <c r="I33" s="28">
        <v>120</v>
      </c>
      <c r="J33" s="34" t="s">
        <v>154</v>
      </c>
      <c r="K33" s="28">
        <v>2020.4</v>
      </c>
      <c r="L33" s="28">
        <v>2020.11</v>
      </c>
      <c r="M33" s="38" t="s">
        <v>113</v>
      </c>
      <c r="N33" s="38" t="s">
        <v>113</v>
      </c>
    </row>
    <row r="34" s="19" customFormat="1" ht="66" customHeight="1" spans="1:14">
      <c r="A34" s="28">
        <v>11</v>
      </c>
      <c r="B34" s="38" t="s">
        <v>155</v>
      </c>
      <c r="C34" s="34" t="s">
        <v>156</v>
      </c>
      <c r="D34" s="28" t="s">
        <v>62</v>
      </c>
      <c r="E34" s="28" t="s">
        <v>157</v>
      </c>
      <c r="F34" s="38" t="s">
        <v>117</v>
      </c>
      <c r="G34" s="28">
        <v>170</v>
      </c>
      <c r="H34" s="27" t="s">
        <v>32</v>
      </c>
      <c r="I34" s="28">
        <v>170</v>
      </c>
      <c r="J34" s="34" t="s">
        <v>158</v>
      </c>
      <c r="K34" s="28">
        <v>2020.4</v>
      </c>
      <c r="L34" s="28">
        <v>2020.11</v>
      </c>
      <c r="M34" s="38" t="s">
        <v>113</v>
      </c>
      <c r="N34" s="38" t="s">
        <v>113</v>
      </c>
    </row>
    <row r="35" s="19" customFormat="1" ht="66" customHeight="1" spans="1:14">
      <c r="A35" s="28">
        <v>12</v>
      </c>
      <c r="B35" s="38" t="s">
        <v>159</v>
      </c>
      <c r="C35" s="34" t="s">
        <v>160</v>
      </c>
      <c r="D35" s="28" t="s">
        <v>50</v>
      </c>
      <c r="E35" s="28" t="s">
        <v>161</v>
      </c>
      <c r="F35" s="38" t="s">
        <v>117</v>
      </c>
      <c r="G35" s="28">
        <v>150</v>
      </c>
      <c r="H35" s="27" t="s">
        <v>32</v>
      </c>
      <c r="I35" s="28">
        <v>150</v>
      </c>
      <c r="J35" s="34" t="s">
        <v>162</v>
      </c>
      <c r="K35" s="28">
        <v>2020.4</v>
      </c>
      <c r="L35" s="28">
        <v>2020.11</v>
      </c>
      <c r="M35" s="38" t="s">
        <v>113</v>
      </c>
      <c r="N35" s="38" t="s">
        <v>113</v>
      </c>
    </row>
    <row r="36" s="19" customFormat="1" ht="66" customHeight="1" spans="1:14">
      <c r="A36" s="28">
        <v>13</v>
      </c>
      <c r="B36" s="38" t="s">
        <v>163</v>
      </c>
      <c r="C36" s="34" t="s">
        <v>164</v>
      </c>
      <c r="D36" s="28" t="s">
        <v>165</v>
      </c>
      <c r="E36" s="28" t="s">
        <v>166</v>
      </c>
      <c r="F36" s="38" t="s">
        <v>117</v>
      </c>
      <c r="G36" s="28">
        <v>250</v>
      </c>
      <c r="H36" s="27" t="s">
        <v>32</v>
      </c>
      <c r="I36" s="28">
        <v>250</v>
      </c>
      <c r="J36" s="34" t="s">
        <v>167</v>
      </c>
      <c r="K36" s="28">
        <v>2020.4</v>
      </c>
      <c r="L36" s="28">
        <v>2020.11</v>
      </c>
      <c r="M36" s="38" t="s">
        <v>113</v>
      </c>
      <c r="N36" s="38" t="s">
        <v>113</v>
      </c>
    </row>
    <row r="37" s="19" customFormat="1" ht="195" customHeight="1" spans="1:14">
      <c r="A37" s="28">
        <v>14</v>
      </c>
      <c r="B37" s="38" t="s">
        <v>168</v>
      </c>
      <c r="C37" s="34" t="s">
        <v>169</v>
      </c>
      <c r="D37" s="28" t="s">
        <v>170</v>
      </c>
      <c r="E37" s="41" t="s">
        <v>171</v>
      </c>
      <c r="F37" s="38" t="s">
        <v>172</v>
      </c>
      <c r="G37" s="28">
        <v>2914</v>
      </c>
      <c r="H37" s="27" t="s">
        <v>32</v>
      </c>
      <c r="I37" s="28">
        <v>2914</v>
      </c>
      <c r="J37" s="34" t="s">
        <v>173</v>
      </c>
      <c r="K37" s="28">
        <v>2020.4</v>
      </c>
      <c r="L37" s="28">
        <v>2020.11</v>
      </c>
      <c r="M37" s="38" t="s">
        <v>113</v>
      </c>
      <c r="N37" s="38" t="s">
        <v>113</v>
      </c>
    </row>
    <row r="38" s="19" customFormat="1" ht="54" customHeight="1" spans="1:14">
      <c r="A38" s="42" t="s">
        <v>174</v>
      </c>
      <c r="B38" s="43" t="s">
        <v>175</v>
      </c>
      <c r="C38" s="44" t="s">
        <v>113</v>
      </c>
      <c r="D38" s="43"/>
      <c r="E38" s="43"/>
      <c r="F38" s="43"/>
      <c r="G38" s="43"/>
      <c r="H38" s="45"/>
      <c r="I38" s="43"/>
      <c r="J38" s="44"/>
      <c r="K38" s="58"/>
      <c r="L38" s="58"/>
      <c r="M38" s="43"/>
      <c r="N38" s="43">
        <v>360</v>
      </c>
    </row>
    <row r="39" s="19" customFormat="1" ht="35" customHeight="1" spans="1:14">
      <c r="A39" s="28">
        <v>1</v>
      </c>
      <c r="B39" s="46" t="s">
        <v>176</v>
      </c>
      <c r="C39" s="34" t="s">
        <v>177</v>
      </c>
      <c r="D39" s="39" t="s">
        <v>29</v>
      </c>
      <c r="E39" s="39" t="s">
        <v>116</v>
      </c>
      <c r="F39" s="28" t="s">
        <v>178</v>
      </c>
      <c r="G39" s="28">
        <v>4</v>
      </c>
      <c r="H39" s="28" t="s">
        <v>179</v>
      </c>
      <c r="I39" s="28">
        <v>4</v>
      </c>
      <c r="J39" s="34" t="s">
        <v>180</v>
      </c>
      <c r="K39" s="28">
        <v>2020.4</v>
      </c>
      <c r="L39" s="28">
        <v>2020.11</v>
      </c>
      <c r="M39" s="28" t="s">
        <v>113</v>
      </c>
      <c r="N39" s="46" t="s">
        <v>181</v>
      </c>
    </row>
    <row r="40" s="19" customFormat="1" ht="35" customHeight="1" spans="1:14">
      <c r="A40" s="28">
        <v>2</v>
      </c>
      <c r="B40" s="46" t="s">
        <v>182</v>
      </c>
      <c r="C40" s="34" t="s">
        <v>183</v>
      </c>
      <c r="D40" s="39" t="s">
        <v>79</v>
      </c>
      <c r="E40" s="39" t="s">
        <v>184</v>
      </c>
      <c r="F40" s="28" t="s">
        <v>185</v>
      </c>
      <c r="G40" s="28">
        <v>4</v>
      </c>
      <c r="H40" s="28" t="s">
        <v>179</v>
      </c>
      <c r="I40" s="28">
        <v>4</v>
      </c>
      <c r="J40" s="34" t="s">
        <v>186</v>
      </c>
      <c r="K40" s="28">
        <v>2020.4</v>
      </c>
      <c r="L40" s="28">
        <v>2020.11</v>
      </c>
      <c r="M40" s="28" t="s">
        <v>113</v>
      </c>
      <c r="N40" s="46" t="s">
        <v>187</v>
      </c>
    </row>
    <row r="41" s="19" customFormat="1" ht="35" customHeight="1" spans="1:14">
      <c r="A41" s="28">
        <v>3</v>
      </c>
      <c r="B41" s="46" t="s">
        <v>188</v>
      </c>
      <c r="C41" s="34" t="s">
        <v>189</v>
      </c>
      <c r="D41" s="39" t="s">
        <v>73</v>
      </c>
      <c r="E41" s="39" t="s">
        <v>190</v>
      </c>
      <c r="F41" s="28" t="s">
        <v>191</v>
      </c>
      <c r="G41" s="28">
        <v>4</v>
      </c>
      <c r="H41" s="28" t="s">
        <v>179</v>
      </c>
      <c r="I41" s="28">
        <v>4</v>
      </c>
      <c r="J41" s="34" t="s">
        <v>192</v>
      </c>
      <c r="K41" s="28">
        <v>2020.4</v>
      </c>
      <c r="L41" s="28">
        <v>2020.11</v>
      </c>
      <c r="M41" s="28" t="s">
        <v>113</v>
      </c>
      <c r="N41" s="46" t="s">
        <v>193</v>
      </c>
    </row>
    <row r="42" s="19" customFormat="1" ht="35" customHeight="1" spans="1:14">
      <c r="A42" s="28">
        <v>4</v>
      </c>
      <c r="B42" s="46" t="s">
        <v>194</v>
      </c>
      <c r="C42" s="34" t="s">
        <v>195</v>
      </c>
      <c r="D42" s="39" t="s">
        <v>56</v>
      </c>
      <c r="E42" s="39" t="s">
        <v>196</v>
      </c>
      <c r="F42" s="28" t="s">
        <v>197</v>
      </c>
      <c r="G42" s="28">
        <v>6</v>
      </c>
      <c r="H42" s="28" t="s">
        <v>179</v>
      </c>
      <c r="I42" s="28">
        <v>6</v>
      </c>
      <c r="J42" s="34" t="s">
        <v>198</v>
      </c>
      <c r="K42" s="28">
        <v>2020.4</v>
      </c>
      <c r="L42" s="28">
        <v>2020.11</v>
      </c>
      <c r="M42" s="28" t="s">
        <v>113</v>
      </c>
      <c r="N42" s="46" t="s">
        <v>199</v>
      </c>
    </row>
    <row r="43" s="19" customFormat="1" ht="35" customHeight="1" spans="1:14">
      <c r="A43" s="28">
        <v>5</v>
      </c>
      <c r="B43" s="46" t="s">
        <v>200</v>
      </c>
      <c r="C43" s="34" t="s">
        <v>201</v>
      </c>
      <c r="D43" s="39" t="s">
        <v>73</v>
      </c>
      <c r="E43" s="39" t="s">
        <v>202</v>
      </c>
      <c r="F43" s="28" t="s">
        <v>203</v>
      </c>
      <c r="G43" s="28">
        <v>5</v>
      </c>
      <c r="H43" s="28" t="s">
        <v>179</v>
      </c>
      <c r="I43" s="28">
        <v>5</v>
      </c>
      <c r="J43" s="34" t="s">
        <v>204</v>
      </c>
      <c r="K43" s="28">
        <v>2020.4</v>
      </c>
      <c r="L43" s="28">
        <v>2020.11</v>
      </c>
      <c r="M43" s="28" t="s">
        <v>113</v>
      </c>
      <c r="N43" s="46" t="s">
        <v>205</v>
      </c>
    </row>
    <row r="44" s="19" customFormat="1" ht="35" customHeight="1" spans="1:14">
      <c r="A44" s="28">
        <v>6</v>
      </c>
      <c r="B44" s="39" t="s">
        <v>206</v>
      </c>
      <c r="C44" s="34" t="s">
        <v>207</v>
      </c>
      <c r="D44" s="39" t="s">
        <v>45</v>
      </c>
      <c r="E44" s="39" t="s">
        <v>208</v>
      </c>
      <c r="F44" s="28" t="s">
        <v>209</v>
      </c>
      <c r="G44" s="28">
        <v>7</v>
      </c>
      <c r="H44" s="28" t="s">
        <v>179</v>
      </c>
      <c r="I44" s="28">
        <v>7</v>
      </c>
      <c r="J44" s="34" t="s">
        <v>210</v>
      </c>
      <c r="K44" s="28">
        <v>2020.4</v>
      </c>
      <c r="L44" s="28">
        <v>2020.11</v>
      </c>
      <c r="M44" s="28" t="s">
        <v>113</v>
      </c>
      <c r="N44" s="46" t="s">
        <v>211</v>
      </c>
    </row>
    <row r="45" s="19" customFormat="1" ht="35" customHeight="1" spans="1:14">
      <c r="A45" s="28">
        <v>7</v>
      </c>
      <c r="B45" s="39" t="s">
        <v>212</v>
      </c>
      <c r="C45" s="34" t="s">
        <v>213</v>
      </c>
      <c r="D45" s="39" t="s">
        <v>29</v>
      </c>
      <c r="E45" s="39" t="s">
        <v>214</v>
      </c>
      <c r="F45" s="28" t="s">
        <v>215</v>
      </c>
      <c r="G45" s="28">
        <v>5</v>
      </c>
      <c r="H45" s="28" t="s">
        <v>179</v>
      </c>
      <c r="I45" s="28">
        <v>5</v>
      </c>
      <c r="J45" s="34" t="s">
        <v>216</v>
      </c>
      <c r="K45" s="28">
        <v>2020.4</v>
      </c>
      <c r="L45" s="28">
        <v>2020.11</v>
      </c>
      <c r="M45" s="28" t="s">
        <v>113</v>
      </c>
      <c r="N45" s="46" t="s">
        <v>217</v>
      </c>
    </row>
    <row r="46" s="19" customFormat="1" ht="35" customHeight="1" spans="1:14">
      <c r="A46" s="28">
        <v>8</v>
      </c>
      <c r="B46" s="46" t="s">
        <v>218</v>
      </c>
      <c r="C46" s="34" t="s">
        <v>219</v>
      </c>
      <c r="D46" s="39" t="s">
        <v>50</v>
      </c>
      <c r="E46" s="39" t="s">
        <v>220</v>
      </c>
      <c r="F46" s="28" t="s">
        <v>221</v>
      </c>
      <c r="G46" s="28">
        <v>8</v>
      </c>
      <c r="H46" s="28" t="s">
        <v>179</v>
      </c>
      <c r="I46" s="28">
        <v>8</v>
      </c>
      <c r="J46" s="34" t="s">
        <v>222</v>
      </c>
      <c r="K46" s="28">
        <v>2020.4</v>
      </c>
      <c r="L46" s="28">
        <v>2020.11</v>
      </c>
      <c r="M46" s="28" t="s">
        <v>113</v>
      </c>
      <c r="N46" s="46" t="s">
        <v>223</v>
      </c>
    </row>
    <row r="47" s="19" customFormat="1" ht="35" customHeight="1" spans="1:14">
      <c r="A47" s="28">
        <v>9</v>
      </c>
      <c r="B47" s="46" t="s">
        <v>224</v>
      </c>
      <c r="C47" s="34" t="s">
        <v>225</v>
      </c>
      <c r="D47" s="39" t="s">
        <v>56</v>
      </c>
      <c r="E47" s="39" t="s">
        <v>226</v>
      </c>
      <c r="F47" s="28" t="s">
        <v>227</v>
      </c>
      <c r="G47" s="28">
        <v>10</v>
      </c>
      <c r="H47" s="28" t="s">
        <v>179</v>
      </c>
      <c r="I47" s="28">
        <v>10</v>
      </c>
      <c r="J47" s="34" t="s">
        <v>228</v>
      </c>
      <c r="K47" s="28">
        <v>2020.4</v>
      </c>
      <c r="L47" s="28">
        <v>2020.11</v>
      </c>
      <c r="M47" s="28" t="s">
        <v>113</v>
      </c>
      <c r="N47" s="46" t="s">
        <v>229</v>
      </c>
    </row>
    <row r="48" s="19" customFormat="1" ht="35" customHeight="1" spans="1:14">
      <c r="A48" s="28">
        <v>10</v>
      </c>
      <c r="B48" s="46" t="s">
        <v>230</v>
      </c>
      <c r="C48" s="34" t="s">
        <v>231</v>
      </c>
      <c r="D48" s="39" t="s">
        <v>95</v>
      </c>
      <c r="E48" s="28" t="s">
        <v>232</v>
      </c>
      <c r="F48" s="28" t="s">
        <v>233</v>
      </c>
      <c r="G48" s="28">
        <v>4</v>
      </c>
      <c r="H48" s="28" t="s">
        <v>179</v>
      </c>
      <c r="I48" s="28">
        <v>4</v>
      </c>
      <c r="J48" s="34" t="s">
        <v>234</v>
      </c>
      <c r="K48" s="28">
        <v>2020.4</v>
      </c>
      <c r="L48" s="28">
        <v>2020.11</v>
      </c>
      <c r="M48" s="28" t="s">
        <v>113</v>
      </c>
      <c r="N48" s="46" t="s">
        <v>235</v>
      </c>
    </row>
    <row r="49" s="19" customFormat="1" ht="35" customHeight="1" spans="1:14">
      <c r="A49" s="28">
        <v>11</v>
      </c>
      <c r="B49" s="39" t="s">
        <v>236</v>
      </c>
      <c r="C49" s="34" t="s">
        <v>237</v>
      </c>
      <c r="D49" s="39" t="s">
        <v>62</v>
      </c>
      <c r="E49" s="39" t="s">
        <v>238</v>
      </c>
      <c r="F49" s="28" t="s">
        <v>239</v>
      </c>
      <c r="G49" s="28">
        <v>4</v>
      </c>
      <c r="H49" s="28" t="s">
        <v>179</v>
      </c>
      <c r="I49" s="28">
        <v>4</v>
      </c>
      <c r="J49" s="34" t="s">
        <v>240</v>
      </c>
      <c r="K49" s="28">
        <v>2020.4</v>
      </c>
      <c r="L49" s="28">
        <v>2020.11</v>
      </c>
      <c r="M49" s="28" t="s">
        <v>113</v>
      </c>
      <c r="N49" s="46" t="s">
        <v>241</v>
      </c>
    </row>
    <row r="50" s="19" customFormat="1" ht="35" customHeight="1" spans="1:14">
      <c r="A50" s="28">
        <v>12</v>
      </c>
      <c r="B50" s="39" t="s">
        <v>242</v>
      </c>
      <c r="C50" s="34" t="s">
        <v>243</v>
      </c>
      <c r="D50" s="39" t="s">
        <v>56</v>
      </c>
      <c r="E50" s="39" t="s">
        <v>244</v>
      </c>
      <c r="F50" s="28" t="s">
        <v>227</v>
      </c>
      <c r="G50" s="28">
        <v>4</v>
      </c>
      <c r="H50" s="28" t="s">
        <v>179</v>
      </c>
      <c r="I50" s="28">
        <v>4</v>
      </c>
      <c r="J50" s="34" t="s">
        <v>245</v>
      </c>
      <c r="K50" s="28">
        <v>2020.4</v>
      </c>
      <c r="L50" s="28">
        <v>2020.11</v>
      </c>
      <c r="M50" s="28" t="s">
        <v>113</v>
      </c>
      <c r="N50" s="46" t="s">
        <v>246</v>
      </c>
    </row>
    <row r="51" s="19" customFormat="1" ht="35" customHeight="1" spans="1:14">
      <c r="A51" s="28">
        <v>13</v>
      </c>
      <c r="B51" s="39" t="s">
        <v>247</v>
      </c>
      <c r="C51" s="34" t="s">
        <v>248</v>
      </c>
      <c r="D51" s="39" t="s">
        <v>95</v>
      </c>
      <c r="E51" s="39" t="s">
        <v>249</v>
      </c>
      <c r="F51" s="28" t="s">
        <v>250</v>
      </c>
      <c r="G51" s="28">
        <v>4</v>
      </c>
      <c r="H51" s="28" t="s">
        <v>179</v>
      </c>
      <c r="I51" s="28">
        <v>4</v>
      </c>
      <c r="J51" s="34" t="s">
        <v>251</v>
      </c>
      <c r="K51" s="28">
        <v>2020.4</v>
      </c>
      <c r="L51" s="28">
        <v>2020.11</v>
      </c>
      <c r="M51" s="28" t="s">
        <v>113</v>
      </c>
      <c r="N51" s="46" t="s">
        <v>252</v>
      </c>
    </row>
    <row r="52" s="19" customFormat="1" ht="35" customHeight="1" spans="1:14">
      <c r="A52" s="28">
        <v>14</v>
      </c>
      <c r="B52" s="39" t="s">
        <v>253</v>
      </c>
      <c r="C52" s="34" t="s">
        <v>254</v>
      </c>
      <c r="D52" s="39" t="s">
        <v>29</v>
      </c>
      <c r="E52" s="39" t="s">
        <v>255</v>
      </c>
      <c r="F52" s="28" t="s">
        <v>256</v>
      </c>
      <c r="G52" s="28">
        <v>3</v>
      </c>
      <c r="H52" s="28" t="s">
        <v>179</v>
      </c>
      <c r="I52" s="28">
        <v>3</v>
      </c>
      <c r="J52" s="34" t="s">
        <v>257</v>
      </c>
      <c r="K52" s="28">
        <v>2020.4</v>
      </c>
      <c r="L52" s="28">
        <v>2020.11</v>
      </c>
      <c r="M52" s="28" t="s">
        <v>113</v>
      </c>
      <c r="N52" s="46" t="s">
        <v>258</v>
      </c>
    </row>
    <row r="53" s="19" customFormat="1" ht="35" customHeight="1" spans="1:14">
      <c r="A53" s="28">
        <v>15</v>
      </c>
      <c r="B53" s="39" t="s">
        <v>259</v>
      </c>
      <c r="C53" s="34" t="s">
        <v>260</v>
      </c>
      <c r="D53" s="39" t="s">
        <v>79</v>
      </c>
      <c r="E53" s="39" t="s">
        <v>261</v>
      </c>
      <c r="F53" s="28" t="s">
        <v>227</v>
      </c>
      <c r="G53" s="28">
        <v>4</v>
      </c>
      <c r="H53" s="28" t="s">
        <v>179</v>
      </c>
      <c r="I53" s="28">
        <v>4</v>
      </c>
      <c r="J53" s="34" t="s">
        <v>262</v>
      </c>
      <c r="K53" s="28">
        <v>2020.4</v>
      </c>
      <c r="L53" s="28">
        <v>2020.11</v>
      </c>
      <c r="M53" s="28" t="s">
        <v>113</v>
      </c>
      <c r="N53" s="46" t="s">
        <v>263</v>
      </c>
    </row>
    <row r="54" s="19" customFormat="1" ht="35" customHeight="1" spans="1:14">
      <c r="A54" s="28">
        <v>16</v>
      </c>
      <c r="B54" s="39" t="s">
        <v>264</v>
      </c>
      <c r="C54" s="34" t="s">
        <v>265</v>
      </c>
      <c r="D54" s="39" t="s">
        <v>95</v>
      </c>
      <c r="E54" s="39" t="s">
        <v>266</v>
      </c>
      <c r="F54" s="28" t="s">
        <v>267</v>
      </c>
      <c r="G54" s="28">
        <v>5</v>
      </c>
      <c r="H54" s="28" t="s">
        <v>179</v>
      </c>
      <c r="I54" s="28">
        <v>5</v>
      </c>
      <c r="J54" s="34" t="s">
        <v>268</v>
      </c>
      <c r="K54" s="28">
        <v>2020.4</v>
      </c>
      <c r="L54" s="28">
        <v>2020.11</v>
      </c>
      <c r="M54" s="28" t="s">
        <v>113</v>
      </c>
      <c r="N54" s="46" t="s">
        <v>269</v>
      </c>
    </row>
    <row r="55" s="19" customFormat="1" ht="35" customHeight="1" spans="1:14">
      <c r="A55" s="28">
        <v>17</v>
      </c>
      <c r="B55" s="46" t="s">
        <v>270</v>
      </c>
      <c r="C55" s="34" t="s">
        <v>271</v>
      </c>
      <c r="D55" s="39" t="s">
        <v>95</v>
      </c>
      <c r="E55" s="39" t="s">
        <v>272</v>
      </c>
      <c r="F55" s="28" t="s">
        <v>273</v>
      </c>
      <c r="G55" s="28">
        <v>5</v>
      </c>
      <c r="H55" s="28" t="s">
        <v>179</v>
      </c>
      <c r="I55" s="28">
        <v>5</v>
      </c>
      <c r="J55" s="34" t="s">
        <v>274</v>
      </c>
      <c r="K55" s="28">
        <v>2020.4</v>
      </c>
      <c r="L55" s="28">
        <v>2020.11</v>
      </c>
      <c r="M55" s="28" t="s">
        <v>113</v>
      </c>
      <c r="N55" s="46" t="s">
        <v>275</v>
      </c>
    </row>
    <row r="56" s="19" customFormat="1" ht="35" customHeight="1" spans="1:14">
      <c r="A56" s="28">
        <v>18</v>
      </c>
      <c r="B56" s="39" t="s">
        <v>276</v>
      </c>
      <c r="C56" s="34" t="s">
        <v>277</v>
      </c>
      <c r="D56" s="39" t="s">
        <v>50</v>
      </c>
      <c r="E56" s="39" t="s">
        <v>278</v>
      </c>
      <c r="F56" s="28" t="s">
        <v>279</v>
      </c>
      <c r="G56" s="28">
        <v>5</v>
      </c>
      <c r="H56" s="28" t="s">
        <v>179</v>
      </c>
      <c r="I56" s="28">
        <v>5</v>
      </c>
      <c r="J56" s="34" t="s">
        <v>280</v>
      </c>
      <c r="K56" s="28">
        <v>2020.4</v>
      </c>
      <c r="L56" s="28">
        <v>2020.11</v>
      </c>
      <c r="M56" s="28" t="s">
        <v>113</v>
      </c>
      <c r="N56" s="46" t="s">
        <v>281</v>
      </c>
    </row>
    <row r="57" s="19" customFormat="1" ht="35" customHeight="1" spans="1:14">
      <c r="A57" s="28">
        <v>19</v>
      </c>
      <c r="B57" s="39" t="s">
        <v>282</v>
      </c>
      <c r="C57" s="34" t="s">
        <v>283</v>
      </c>
      <c r="D57" s="39" t="s">
        <v>67</v>
      </c>
      <c r="E57" s="39" t="s">
        <v>284</v>
      </c>
      <c r="F57" s="28" t="s">
        <v>285</v>
      </c>
      <c r="G57" s="28">
        <v>3</v>
      </c>
      <c r="H57" s="28" t="s">
        <v>179</v>
      </c>
      <c r="I57" s="28">
        <v>3</v>
      </c>
      <c r="J57" s="34" t="s">
        <v>286</v>
      </c>
      <c r="K57" s="28">
        <v>2020.4</v>
      </c>
      <c r="L57" s="28">
        <v>2020.11</v>
      </c>
      <c r="M57" s="28" t="s">
        <v>113</v>
      </c>
      <c r="N57" s="46" t="s">
        <v>287</v>
      </c>
    </row>
    <row r="58" s="19" customFormat="1" ht="35" customHeight="1" spans="1:14">
      <c r="A58" s="28">
        <v>20</v>
      </c>
      <c r="B58" s="39" t="s">
        <v>288</v>
      </c>
      <c r="C58" s="34" t="s">
        <v>289</v>
      </c>
      <c r="D58" s="39" t="s">
        <v>62</v>
      </c>
      <c r="E58" s="39" t="s">
        <v>290</v>
      </c>
      <c r="F58" s="28" t="s">
        <v>291</v>
      </c>
      <c r="G58" s="28">
        <v>10</v>
      </c>
      <c r="H58" s="28" t="s">
        <v>179</v>
      </c>
      <c r="I58" s="28">
        <v>10</v>
      </c>
      <c r="J58" s="34" t="s">
        <v>292</v>
      </c>
      <c r="K58" s="28">
        <v>2020.4</v>
      </c>
      <c r="L58" s="28">
        <v>2020.11</v>
      </c>
      <c r="M58" s="28" t="s">
        <v>113</v>
      </c>
      <c r="N58" s="46" t="s">
        <v>293</v>
      </c>
    </row>
    <row r="59" s="19" customFormat="1" ht="35" customHeight="1" spans="1:14">
      <c r="A59" s="28">
        <v>21</v>
      </c>
      <c r="B59" s="28" t="s">
        <v>294</v>
      </c>
      <c r="C59" s="34" t="s">
        <v>295</v>
      </c>
      <c r="D59" s="28" t="s">
        <v>73</v>
      </c>
      <c r="E59" s="28" t="s">
        <v>296</v>
      </c>
      <c r="F59" s="28" t="s">
        <v>239</v>
      </c>
      <c r="G59" s="28">
        <v>4</v>
      </c>
      <c r="H59" s="28" t="s">
        <v>179</v>
      </c>
      <c r="I59" s="28">
        <v>4</v>
      </c>
      <c r="J59" s="34" t="s">
        <v>297</v>
      </c>
      <c r="K59" s="28">
        <v>2020.4</v>
      </c>
      <c r="L59" s="28">
        <v>2020.11</v>
      </c>
      <c r="M59" s="28" t="s">
        <v>113</v>
      </c>
      <c r="N59" s="46" t="s">
        <v>298</v>
      </c>
    </row>
    <row r="60" s="19" customFormat="1" ht="35" customHeight="1" spans="1:14">
      <c r="A60" s="28">
        <v>22</v>
      </c>
      <c r="B60" s="47" t="s">
        <v>299</v>
      </c>
      <c r="C60" s="48" t="s">
        <v>300</v>
      </c>
      <c r="D60" s="47" t="s">
        <v>56</v>
      </c>
      <c r="E60" s="47" t="s">
        <v>301</v>
      </c>
      <c r="F60" s="47" t="s">
        <v>302</v>
      </c>
      <c r="G60" s="47">
        <v>4</v>
      </c>
      <c r="H60" s="28" t="s">
        <v>179</v>
      </c>
      <c r="I60" s="47">
        <v>4</v>
      </c>
      <c r="J60" s="48" t="s">
        <v>303</v>
      </c>
      <c r="K60" s="28">
        <v>2020.4</v>
      </c>
      <c r="L60" s="28">
        <v>2020.11</v>
      </c>
      <c r="M60" s="28" t="s">
        <v>113</v>
      </c>
      <c r="N60" s="46" t="s">
        <v>304</v>
      </c>
    </row>
    <row r="61" s="19" customFormat="1" ht="35" customHeight="1" spans="1:14">
      <c r="A61" s="28">
        <v>23</v>
      </c>
      <c r="B61" s="28" t="s">
        <v>305</v>
      </c>
      <c r="C61" s="34" t="s">
        <v>306</v>
      </c>
      <c r="D61" s="28" t="s">
        <v>29</v>
      </c>
      <c r="E61" s="28" t="s">
        <v>116</v>
      </c>
      <c r="F61" s="28" t="s">
        <v>307</v>
      </c>
      <c r="G61" s="28">
        <v>3</v>
      </c>
      <c r="H61" s="28" t="s">
        <v>179</v>
      </c>
      <c r="I61" s="28">
        <v>3</v>
      </c>
      <c r="J61" s="34" t="s">
        <v>308</v>
      </c>
      <c r="K61" s="28">
        <v>2020.4</v>
      </c>
      <c r="L61" s="28">
        <v>2020.11</v>
      </c>
      <c r="M61" s="28" t="s">
        <v>113</v>
      </c>
      <c r="N61" s="46" t="s">
        <v>309</v>
      </c>
    </row>
    <row r="62" s="19" customFormat="1" ht="35" customHeight="1" spans="1:14">
      <c r="A62" s="28">
        <v>24</v>
      </c>
      <c r="B62" s="28" t="s">
        <v>310</v>
      </c>
      <c r="C62" s="34" t="s">
        <v>311</v>
      </c>
      <c r="D62" s="28" t="s">
        <v>95</v>
      </c>
      <c r="E62" s="28" t="s">
        <v>312</v>
      </c>
      <c r="F62" s="28" t="s">
        <v>313</v>
      </c>
      <c r="G62" s="28">
        <v>10</v>
      </c>
      <c r="H62" s="28" t="s">
        <v>179</v>
      </c>
      <c r="I62" s="28">
        <v>10</v>
      </c>
      <c r="J62" s="34" t="s">
        <v>314</v>
      </c>
      <c r="K62" s="28">
        <v>2020.4</v>
      </c>
      <c r="L62" s="28">
        <v>2020.11</v>
      </c>
      <c r="M62" s="28" t="s">
        <v>113</v>
      </c>
      <c r="N62" s="46" t="s">
        <v>315</v>
      </c>
    </row>
    <row r="63" s="19" customFormat="1" ht="35" customHeight="1" spans="1:14">
      <c r="A63" s="28">
        <v>25</v>
      </c>
      <c r="B63" s="28" t="s">
        <v>316</v>
      </c>
      <c r="C63" s="34" t="s">
        <v>317</v>
      </c>
      <c r="D63" s="28" t="s">
        <v>56</v>
      </c>
      <c r="E63" s="28" t="s">
        <v>318</v>
      </c>
      <c r="F63" s="28" t="s">
        <v>319</v>
      </c>
      <c r="G63" s="28">
        <v>4</v>
      </c>
      <c r="H63" s="28" t="s">
        <v>179</v>
      </c>
      <c r="I63" s="28">
        <v>4</v>
      </c>
      <c r="J63" s="34" t="s">
        <v>320</v>
      </c>
      <c r="K63" s="28">
        <v>2020.4</v>
      </c>
      <c r="L63" s="28">
        <v>2020.11</v>
      </c>
      <c r="M63" s="28" t="s">
        <v>113</v>
      </c>
      <c r="N63" s="46" t="s">
        <v>321</v>
      </c>
    </row>
    <row r="64" s="19" customFormat="1" ht="35" customHeight="1" spans="1:14">
      <c r="A64" s="28">
        <v>26</v>
      </c>
      <c r="B64" s="28" t="s">
        <v>322</v>
      </c>
      <c r="C64" s="34" t="s">
        <v>323</v>
      </c>
      <c r="D64" s="28" t="s">
        <v>56</v>
      </c>
      <c r="E64" s="28" t="s">
        <v>324</v>
      </c>
      <c r="F64" s="28" t="s">
        <v>325</v>
      </c>
      <c r="G64" s="28">
        <v>6</v>
      </c>
      <c r="H64" s="28" t="s">
        <v>179</v>
      </c>
      <c r="I64" s="28">
        <v>6</v>
      </c>
      <c r="J64" s="34" t="s">
        <v>326</v>
      </c>
      <c r="K64" s="28">
        <v>2020.4</v>
      </c>
      <c r="L64" s="28">
        <v>2020.11</v>
      </c>
      <c r="M64" s="28" t="s">
        <v>113</v>
      </c>
      <c r="N64" s="46" t="s">
        <v>327</v>
      </c>
    </row>
    <row r="65" s="19" customFormat="1" ht="35" customHeight="1" spans="1:14">
      <c r="A65" s="28">
        <v>27</v>
      </c>
      <c r="B65" s="28" t="s">
        <v>328</v>
      </c>
      <c r="C65" s="34" t="s">
        <v>329</v>
      </c>
      <c r="D65" s="28" t="s">
        <v>45</v>
      </c>
      <c r="E65" s="28" t="s">
        <v>330</v>
      </c>
      <c r="F65" s="28" t="s">
        <v>331</v>
      </c>
      <c r="G65" s="28">
        <v>4</v>
      </c>
      <c r="H65" s="28" t="s">
        <v>179</v>
      </c>
      <c r="I65" s="28">
        <v>4</v>
      </c>
      <c r="J65" s="34" t="s">
        <v>332</v>
      </c>
      <c r="K65" s="28">
        <v>2020.4</v>
      </c>
      <c r="L65" s="28">
        <v>2020.11</v>
      </c>
      <c r="M65" s="28" t="s">
        <v>113</v>
      </c>
      <c r="N65" s="46" t="s">
        <v>333</v>
      </c>
    </row>
    <row r="66" s="19" customFormat="1" ht="35" customHeight="1" spans="1:14">
      <c r="A66" s="28">
        <v>28</v>
      </c>
      <c r="B66" s="28" t="s">
        <v>334</v>
      </c>
      <c r="C66" s="34" t="s">
        <v>335</v>
      </c>
      <c r="D66" s="28" t="s">
        <v>95</v>
      </c>
      <c r="E66" s="28" t="s">
        <v>336</v>
      </c>
      <c r="F66" s="28" t="s">
        <v>337</v>
      </c>
      <c r="G66" s="28">
        <v>5</v>
      </c>
      <c r="H66" s="28" t="s">
        <v>179</v>
      </c>
      <c r="I66" s="28">
        <v>5</v>
      </c>
      <c r="J66" s="34" t="s">
        <v>338</v>
      </c>
      <c r="K66" s="28">
        <v>2020.4</v>
      </c>
      <c r="L66" s="28">
        <v>2020.11</v>
      </c>
      <c r="M66" s="28" t="s">
        <v>113</v>
      </c>
      <c r="N66" s="46" t="s">
        <v>339</v>
      </c>
    </row>
    <row r="67" s="19" customFormat="1" ht="35" customHeight="1" spans="1:14">
      <c r="A67" s="28">
        <v>29</v>
      </c>
      <c r="B67" s="47" t="s">
        <v>340</v>
      </c>
      <c r="C67" s="48" t="s">
        <v>341</v>
      </c>
      <c r="D67" s="47" t="s">
        <v>95</v>
      </c>
      <c r="E67" s="47" t="s">
        <v>342</v>
      </c>
      <c r="F67" s="47" t="s">
        <v>343</v>
      </c>
      <c r="G67" s="47">
        <v>3</v>
      </c>
      <c r="H67" s="28" t="s">
        <v>179</v>
      </c>
      <c r="I67" s="47">
        <v>3</v>
      </c>
      <c r="J67" s="48" t="s">
        <v>344</v>
      </c>
      <c r="K67" s="28">
        <v>2020.4</v>
      </c>
      <c r="L67" s="28">
        <v>2020.11</v>
      </c>
      <c r="M67" s="28" t="s">
        <v>113</v>
      </c>
      <c r="N67" s="47" t="s">
        <v>345</v>
      </c>
    </row>
    <row r="68" s="19" customFormat="1" ht="35" customHeight="1" spans="1:14">
      <c r="A68" s="28">
        <v>30</v>
      </c>
      <c r="B68" s="46" t="s">
        <v>346</v>
      </c>
      <c r="C68" s="34" t="s">
        <v>347</v>
      </c>
      <c r="D68" s="28" t="s">
        <v>50</v>
      </c>
      <c r="E68" s="28" t="s">
        <v>133</v>
      </c>
      <c r="F68" s="28" t="s">
        <v>348</v>
      </c>
      <c r="G68" s="28">
        <v>3</v>
      </c>
      <c r="H68" s="28" t="s">
        <v>179</v>
      </c>
      <c r="I68" s="28">
        <v>3</v>
      </c>
      <c r="J68" s="34" t="s">
        <v>349</v>
      </c>
      <c r="K68" s="28">
        <v>2020.4</v>
      </c>
      <c r="L68" s="28">
        <v>2020.11</v>
      </c>
      <c r="M68" s="28" t="s">
        <v>113</v>
      </c>
      <c r="N68" s="46" t="s">
        <v>350</v>
      </c>
    </row>
    <row r="69" s="19" customFormat="1" ht="35" customHeight="1" spans="1:14">
      <c r="A69" s="28">
        <v>31</v>
      </c>
      <c r="B69" s="46" t="s">
        <v>351</v>
      </c>
      <c r="C69" s="34" t="s">
        <v>352</v>
      </c>
      <c r="D69" s="28" t="s">
        <v>79</v>
      </c>
      <c r="E69" s="28" t="s">
        <v>351</v>
      </c>
      <c r="F69" s="28" t="s">
        <v>353</v>
      </c>
      <c r="G69" s="28">
        <v>3</v>
      </c>
      <c r="H69" s="28" t="s">
        <v>179</v>
      </c>
      <c r="I69" s="28">
        <v>3</v>
      </c>
      <c r="J69" s="34" t="s">
        <v>354</v>
      </c>
      <c r="K69" s="28">
        <v>2020.4</v>
      </c>
      <c r="L69" s="28">
        <v>2020.11</v>
      </c>
      <c r="M69" s="28" t="s">
        <v>113</v>
      </c>
      <c r="N69" s="46" t="s">
        <v>355</v>
      </c>
    </row>
    <row r="70" s="19" customFormat="1" ht="35" customHeight="1" spans="1:14">
      <c r="A70" s="28">
        <v>32</v>
      </c>
      <c r="B70" s="46" t="s">
        <v>356</v>
      </c>
      <c r="C70" s="34" t="s">
        <v>357</v>
      </c>
      <c r="D70" s="28" t="s">
        <v>89</v>
      </c>
      <c r="E70" s="28" t="s">
        <v>358</v>
      </c>
      <c r="F70" s="28" t="s">
        <v>359</v>
      </c>
      <c r="G70" s="28">
        <v>5</v>
      </c>
      <c r="H70" s="28" t="s">
        <v>179</v>
      </c>
      <c r="I70" s="28">
        <v>5</v>
      </c>
      <c r="J70" s="34" t="s">
        <v>360</v>
      </c>
      <c r="K70" s="28">
        <v>2020.4</v>
      </c>
      <c r="L70" s="28">
        <v>2020.11</v>
      </c>
      <c r="M70" s="28" t="s">
        <v>113</v>
      </c>
      <c r="N70" s="46" t="s">
        <v>361</v>
      </c>
    </row>
    <row r="71" s="19" customFormat="1" ht="35" customHeight="1" spans="1:14">
      <c r="A71" s="28">
        <v>33</v>
      </c>
      <c r="B71" s="46" t="s">
        <v>362</v>
      </c>
      <c r="C71" s="34" t="s">
        <v>363</v>
      </c>
      <c r="D71" s="28" t="s">
        <v>89</v>
      </c>
      <c r="E71" s="28" t="s">
        <v>364</v>
      </c>
      <c r="F71" s="28" t="s">
        <v>365</v>
      </c>
      <c r="G71" s="28">
        <v>3</v>
      </c>
      <c r="H71" s="28" t="s">
        <v>179</v>
      </c>
      <c r="I71" s="28">
        <v>3</v>
      </c>
      <c r="J71" s="34" t="s">
        <v>344</v>
      </c>
      <c r="K71" s="28">
        <v>2020.4</v>
      </c>
      <c r="L71" s="28">
        <v>2020.11</v>
      </c>
      <c r="M71" s="28" t="s">
        <v>113</v>
      </c>
      <c r="N71" s="46" t="s">
        <v>366</v>
      </c>
    </row>
    <row r="72" s="19" customFormat="1" ht="35" customHeight="1" spans="1:14">
      <c r="A72" s="28">
        <v>34</v>
      </c>
      <c r="B72" s="46" t="s">
        <v>367</v>
      </c>
      <c r="C72" s="34" t="s">
        <v>295</v>
      </c>
      <c r="D72" s="28" t="s">
        <v>73</v>
      </c>
      <c r="E72" s="28" t="s">
        <v>368</v>
      </c>
      <c r="F72" s="28" t="s">
        <v>239</v>
      </c>
      <c r="G72" s="28">
        <v>4</v>
      </c>
      <c r="H72" s="28" t="s">
        <v>179</v>
      </c>
      <c r="I72" s="28">
        <v>4</v>
      </c>
      <c r="J72" s="34" t="s">
        <v>204</v>
      </c>
      <c r="K72" s="28">
        <v>2020.4</v>
      </c>
      <c r="L72" s="28">
        <v>2020.11</v>
      </c>
      <c r="M72" s="28" t="s">
        <v>113</v>
      </c>
      <c r="N72" s="46" t="s">
        <v>369</v>
      </c>
    </row>
    <row r="73" s="19" customFormat="1" ht="35" customHeight="1" spans="1:14">
      <c r="A73" s="28">
        <v>35</v>
      </c>
      <c r="B73" s="46" t="s">
        <v>370</v>
      </c>
      <c r="C73" s="34" t="s">
        <v>371</v>
      </c>
      <c r="D73" s="28" t="s">
        <v>62</v>
      </c>
      <c r="E73" s="28" t="s">
        <v>372</v>
      </c>
      <c r="F73" s="28" t="s">
        <v>373</v>
      </c>
      <c r="G73" s="28">
        <v>4</v>
      </c>
      <c r="H73" s="28" t="s">
        <v>179</v>
      </c>
      <c r="I73" s="28">
        <v>4</v>
      </c>
      <c r="J73" s="34" t="s">
        <v>374</v>
      </c>
      <c r="K73" s="28">
        <v>2020.4</v>
      </c>
      <c r="L73" s="28">
        <v>2020.11</v>
      </c>
      <c r="M73" s="28" t="s">
        <v>113</v>
      </c>
      <c r="N73" s="46" t="s">
        <v>375</v>
      </c>
    </row>
    <row r="74" s="19" customFormat="1" ht="35" customHeight="1" spans="1:14">
      <c r="A74" s="28">
        <v>36</v>
      </c>
      <c r="B74" s="28" t="s">
        <v>376</v>
      </c>
      <c r="C74" s="34" t="s">
        <v>377</v>
      </c>
      <c r="D74" s="28" t="s">
        <v>29</v>
      </c>
      <c r="E74" s="28" t="s">
        <v>378</v>
      </c>
      <c r="F74" s="28" t="s">
        <v>379</v>
      </c>
      <c r="G74" s="28">
        <v>5</v>
      </c>
      <c r="H74" s="28" t="s">
        <v>179</v>
      </c>
      <c r="I74" s="28">
        <v>5</v>
      </c>
      <c r="J74" s="34" t="s">
        <v>380</v>
      </c>
      <c r="K74" s="28">
        <v>2020.4</v>
      </c>
      <c r="L74" s="28">
        <v>2020.11</v>
      </c>
      <c r="M74" s="28" t="s">
        <v>113</v>
      </c>
      <c r="N74" s="46" t="s">
        <v>381</v>
      </c>
    </row>
    <row r="75" s="19" customFormat="1" ht="35" customHeight="1" spans="1:14">
      <c r="A75" s="28">
        <v>37</v>
      </c>
      <c r="B75" s="28" t="s">
        <v>382</v>
      </c>
      <c r="C75" s="34" t="s">
        <v>383</v>
      </c>
      <c r="D75" s="28" t="s">
        <v>29</v>
      </c>
      <c r="E75" s="28" t="s">
        <v>384</v>
      </c>
      <c r="F75" s="28" t="s">
        <v>256</v>
      </c>
      <c r="G75" s="28">
        <v>3</v>
      </c>
      <c r="H75" s="28" t="s">
        <v>179</v>
      </c>
      <c r="I75" s="28">
        <v>3</v>
      </c>
      <c r="J75" s="34" t="s">
        <v>385</v>
      </c>
      <c r="K75" s="28">
        <v>2020.4</v>
      </c>
      <c r="L75" s="28">
        <v>2020.11</v>
      </c>
      <c r="M75" s="28" t="s">
        <v>113</v>
      </c>
      <c r="N75" s="28" t="s">
        <v>386</v>
      </c>
    </row>
    <row r="76" s="19" customFormat="1" ht="35" customHeight="1" spans="1:14">
      <c r="A76" s="28">
        <v>38</v>
      </c>
      <c r="B76" s="28" t="s">
        <v>387</v>
      </c>
      <c r="C76" s="34" t="s">
        <v>388</v>
      </c>
      <c r="D76" s="28" t="s">
        <v>39</v>
      </c>
      <c r="E76" s="28" t="s">
        <v>389</v>
      </c>
      <c r="F76" s="28" t="s">
        <v>373</v>
      </c>
      <c r="G76" s="28">
        <v>4</v>
      </c>
      <c r="H76" s="28" t="s">
        <v>179</v>
      </c>
      <c r="I76" s="28">
        <v>4</v>
      </c>
      <c r="J76" s="34" t="s">
        <v>390</v>
      </c>
      <c r="K76" s="28">
        <v>2020.4</v>
      </c>
      <c r="L76" s="28">
        <v>2020.11</v>
      </c>
      <c r="M76" s="28" t="s">
        <v>113</v>
      </c>
      <c r="N76" s="28" t="s">
        <v>391</v>
      </c>
    </row>
    <row r="77" s="19" customFormat="1" ht="35" customHeight="1" spans="1:14">
      <c r="A77" s="28">
        <v>39</v>
      </c>
      <c r="B77" s="28" t="s">
        <v>392</v>
      </c>
      <c r="C77" s="34" t="s">
        <v>393</v>
      </c>
      <c r="D77" s="28" t="s">
        <v>89</v>
      </c>
      <c r="E77" s="28" t="s">
        <v>394</v>
      </c>
      <c r="F77" s="28" t="s">
        <v>395</v>
      </c>
      <c r="G77" s="28">
        <v>5</v>
      </c>
      <c r="H77" s="28" t="s">
        <v>179</v>
      </c>
      <c r="I77" s="28">
        <v>5</v>
      </c>
      <c r="J77" s="34" t="s">
        <v>204</v>
      </c>
      <c r="K77" s="28">
        <v>2020.4</v>
      </c>
      <c r="L77" s="28">
        <v>2020.11</v>
      </c>
      <c r="M77" s="28" t="s">
        <v>113</v>
      </c>
      <c r="N77" s="28" t="s">
        <v>396</v>
      </c>
    </row>
    <row r="78" s="19" customFormat="1" ht="35" customHeight="1" spans="1:14">
      <c r="A78" s="28">
        <v>40</v>
      </c>
      <c r="B78" s="28" t="s">
        <v>397</v>
      </c>
      <c r="C78" s="34" t="s">
        <v>398</v>
      </c>
      <c r="D78" s="28" t="s">
        <v>84</v>
      </c>
      <c r="E78" s="28" t="s">
        <v>399</v>
      </c>
      <c r="F78" s="28" t="s">
        <v>239</v>
      </c>
      <c r="G78" s="28">
        <v>3</v>
      </c>
      <c r="H78" s="28" t="s">
        <v>179</v>
      </c>
      <c r="I78" s="28">
        <v>3</v>
      </c>
      <c r="J78" s="34" t="s">
        <v>400</v>
      </c>
      <c r="K78" s="28">
        <v>2020.4</v>
      </c>
      <c r="L78" s="28">
        <v>2020.11</v>
      </c>
      <c r="M78" s="28" t="s">
        <v>113</v>
      </c>
      <c r="N78" s="28" t="s">
        <v>401</v>
      </c>
    </row>
    <row r="79" s="19" customFormat="1" ht="35" customHeight="1" spans="1:14">
      <c r="A79" s="28">
        <v>41</v>
      </c>
      <c r="B79" s="28" t="s">
        <v>402</v>
      </c>
      <c r="C79" s="34" t="s">
        <v>403</v>
      </c>
      <c r="D79" s="28" t="s">
        <v>73</v>
      </c>
      <c r="E79" s="28" t="s">
        <v>404</v>
      </c>
      <c r="F79" s="28" t="s">
        <v>405</v>
      </c>
      <c r="G79" s="28">
        <v>3</v>
      </c>
      <c r="H79" s="28" t="s">
        <v>179</v>
      </c>
      <c r="I79" s="28">
        <v>3</v>
      </c>
      <c r="J79" s="34" t="s">
        <v>406</v>
      </c>
      <c r="K79" s="28">
        <v>2020.4</v>
      </c>
      <c r="L79" s="28">
        <v>2020.11</v>
      </c>
      <c r="M79" s="28" t="s">
        <v>113</v>
      </c>
      <c r="N79" s="28" t="s">
        <v>407</v>
      </c>
    </row>
    <row r="80" s="19" customFormat="1" ht="35" customHeight="1" spans="1:14">
      <c r="A80" s="28">
        <v>42</v>
      </c>
      <c r="B80" s="28" t="s">
        <v>408</v>
      </c>
      <c r="C80" s="34" t="s">
        <v>409</v>
      </c>
      <c r="D80" s="28" t="s">
        <v>62</v>
      </c>
      <c r="E80" s="28" t="s">
        <v>410</v>
      </c>
      <c r="F80" s="28" t="s">
        <v>411</v>
      </c>
      <c r="G80" s="28">
        <v>4</v>
      </c>
      <c r="H80" s="28" t="s">
        <v>179</v>
      </c>
      <c r="I80" s="28">
        <v>4</v>
      </c>
      <c r="J80" s="34" t="s">
        <v>412</v>
      </c>
      <c r="K80" s="28">
        <v>2020.4</v>
      </c>
      <c r="L80" s="28">
        <v>2020.11</v>
      </c>
      <c r="M80" s="28" t="s">
        <v>113</v>
      </c>
      <c r="N80" s="28" t="s">
        <v>413</v>
      </c>
    </row>
    <row r="81" s="19" customFormat="1" ht="35" customHeight="1" spans="1:14">
      <c r="A81" s="28">
        <v>43</v>
      </c>
      <c r="B81" s="28" t="s">
        <v>414</v>
      </c>
      <c r="C81" s="34" t="s">
        <v>415</v>
      </c>
      <c r="D81" s="28" t="s">
        <v>62</v>
      </c>
      <c r="E81" s="28" t="s">
        <v>416</v>
      </c>
      <c r="F81" s="28" t="s">
        <v>417</v>
      </c>
      <c r="G81" s="28">
        <v>3</v>
      </c>
      <c r="H81" s="28" t="s">
        <v>179</v>
      </c>
      <c r="I81" s="28">
        <v>3</v>
      </c>
      <c r="J81" s="34" t="s">
        <v>418</v>
      </c>
      <c r="K81" s="28">
        <v>2020.4</v>
      </c>
      <c r="L81" s="28">
        <v>2020.11</v>
      </c>
      <c r="M81" s="28" t="s">
        <v>113</v>
      </c>
      <c r="N81" s="28" t="s">
        <v>419</v>
      </c>
    </row>
    <row r="82" s="19" customFormat="1" ht="35" customHeight="1" spans="1:14">
      <c r="A82" s="28">
        <v>44</v>
      </c>
      <c r="B82" s="28" t="s">
        <v>420</v>
      </c>
      <c r="C82" s="34" t="s">
        <v>283</v>
      </c>
      <c r="D82" s="28" t="s">
        <v>73</v>
      </c>
      <c r="E82" s="28" t="s">
        <v>421</v>
      </c>
      <c r="F82" s="28" t="s">
        <v>285</v>
      </c>
      <c r="G82" s="28">
        <v>3</v>
      </c>
      <c r="H82" s="28" t="s">
        <v>179</v>
      </c>
      <c r="I82" s="28">
        <v>3</v>
      </c>
      <c r="J82" s="34" t="s">
        <v>422</v>
      </c>
      <c r="K82" s="28">
        <v>2020.4</v>
      </c>
      <c r="L82" s="28">
        <v>2020.11</v>
      </c>
      <c r="M82" s="28" t="s">
        <v>113</v>
      </c>
      <c r="N82" s="28" t="s">
        <v>423</v>
      </c>
    </row>
    <row r="83" s="19" customFormat="1" ht="35" customHeight="1" spans="1:14">
      <c r="A83" s="28">
        <v>45</v>
      </c>
      <c r="B83" s="28" t="s">
        <v>424</v>
      </c>
      <c r="C83" s="48" t="s">
        <v>425</v>
      </c>
      <c r="D83" s="28" t="s">
        <v>95</v>
      </c>
      <c r="E83" s="28" t="s">
        <v>342</v>
      </c>
      <c r="F83" s="28" t="s">
        <v>426</v>
      </c>
      <c r="G83" s="28">
        <v>4</v>
      </c>
      <c r="H83" s="28" t="s">
        <v>179</v>
      </c>
      <c r="I83" s="28">
        <v>4</v>
      </c>
      <c r="J83" s="48" t="s">
        <v>427</v>
      </c>
      <c r="K83" s="28">
        <v>2020.4</v>
      </c>
      <c r="L83" s="28">
        <v>2020.11</v>
      </c>
      <c r="M83" s="28" t="s">
        <v>113</v>
      </c>
      <c r="N83" s="46" t="s">
        <v>428</v>
      </c>
    </row>
    <row r="84" s="19" customFormat="1" ht="35" customHeight="1" spans="1:14">
      <c r="A84" s="28">
        <v>46</v>
      </c>
      <c r="B84" s="28" t="s">
        <v>429</v>
      </c>
      <c r="C84" s="48" t="s">
        <v>430</v>
      </c>
      <c r="D84" s="28" t="s">
        <v>73</v>
      </c>
      <c r="E84" s="28" t="s">
        <v>431</v>
      </c>
      <c r="F84" s="28" t="s">
        <v>313</v>
      </c>
      <c r="G84" s="28">
        <v>5</v>
      </c>
      <c r="H84" s="28" t="s">
        <v>179</v>
      </c>
      <c r="I84" s="28">
        <v>5</v>
      </c>
      <c r="J84" s="48" t="s">
        <v>344</v>
      </c>
      <c r="K84" s="28">
        <v>2020.4</v>
      </c>
      <c r="L84" s="28">
        <v>2020.11</v>
      </c>
      <c r="M84" s="28" t="s">
        <v>113</v>
      </c>
      <c r="N84" s="46" t="s">
        <v>432</v>
      </c>
    </row>
    <row r="85" s="19" customFormat="1" ht="35" customHeight="1" spans="1:14">
      <c r="A85" s="28">
        <v>47</v>
      </c>
      <c r="B85" s="28" t="s">
        <v>433</v>
      </c>
      <c r="C85" s="48" t="s">
        <v>434</v>
      </c>
      <c r="D85" s="28" t="s">
        <v>56</v>
      </c>
      <c r="E85" s="28" t="s">
        <v>435</v>
      </c>
      <c r="F85" s="28" t="s">
        <v>227</v>
      </c>
      <c r="G85" s="28">
        <v>8</v>
      </c>
      <c r="H85" s="28" t="s">
        <v>179</v>
      </c>
      <c r="I85" s="28">
        <v>8</v>
      </c>
      <c r="J85" s="48" t="s">
        <v>436</v>
      </c>
      <c r="K85" s="28">
        <v>2020.4</v>
      </c>
      <c r="L85" s="28">
        <v>2020.11</v>
      </c>
      <c r="M85" s="28" t="s">
        <v>113</v>
      </c>
      <c r="N85" s="46" t="s">
        <v>437</v>
      </c>
    </row>
    <row r="86" s="19" customFormat="1" ht="35" customHeight="1" spans="1:14">
      <c r="A86" s="28">
        <v>48</v>
      </c>
      <c r="B86" s="28" t="s">
        <v>438</v>
      </c>
      <c r="C86" s="48" t="s">
        <v>439</v>
      </c>
      <c r="D86" s="28" t="s">
        <v>73</v>
      </c>
      <c r="E86" s="28" t="s">
        <v>440</v>
      </c>
      <c r="F86" s="28" t="s">
        <v>239</v>
      </c>
      <c r="G86" s="28">
        <v>6</v>
      </c>
      <c r="H86" s="28" t="s">
        <v>179</v>
      </c>
      <c r="I86" s="28">
        <v>6</v>
      </c>
      <c r="J86" s="48" t="s">
        <v>441</v>
      </c>
      <c r="K86" s="28">
        <v>2020.4</v>
      </c>
      <c r="L86" s="28">
        <v>2020.11</v>
      </c>
      <c r="M86" s="28" t="s">
        <v>113</v>
      </c>
      <c r="N86" s="46" t="s">
        <v>442</v>
      </c>
    </row>
    <row r="87" s="19" customFormat="1" ht="35" customHeight="1" spans="1:14">
      <c r="A87" s="28">
        <v>49</v>
      </c>
      <c r="B87" s="28" t="s">
        <v>443</v>
      </c>
      <c r="C87" s="48" t="s">
        <v>444</v>
      </c>
      <c r="D87" s="28" t="s">
        <v>29</v>
      </c>
      <c r="E87" s="28" t="s">
        <v>445</v>
      </c>
      <c r="F87" s="28" t="s">
        <v>446</v>
      </c>
      <c r="G87" s="28">
        <v>8</v>
      </c>
      <c r="H87" s="28" t="s">
        <v>179</v>
      </c>
      <c r="I87" s="28">
        <v>8</v>
      </c>
      <c r="J87" s="48" t="s">
        <v>447</v>
      </c>
      <c r="K87" s="28">
        <v>2020.4</v>
      </c>
      <c r="L87" s="28">
        <v>2020.11</v>
      </c>
      <c r="M87" s="28" t="s">
        <v>113</v>
      </c>
      <c r="N87" s="46" t="s">
        <v>448</v>
      </c>
    </row>
    <row r="88" s="19" customFormat="1" ht="35" customHeight="1" spans="1:14">
      <c r="A88" s="28">
        <v>50</v>
      </c>
      <c r="B88" s="28" t="s">
        <v>449</v>
      </c>
      <c r="C88" s="48" t="s">
        <v>450</v>
      </c>
      <c r="D88" s="39" t="s">
        <v>95</v>
      </c>
      <c r="E88" s="28" t="s">
        <v>451</v>
      </c>
      <c r="F88" s="28" t="s">
        <v>452</v>
      </c>
      <c r="G88" s="28">
        <v>6</v>
      </c>
      <c r="H88" s="28" t="s">
        <v>179</v>
      </c>
      <c r="I88" s="28">
        <v>6</v>
      </c>
      <c r="J88" s="48" t="s">
        <v>453</v>
      </c>
      <c r="K88" s="28">
        <v>2020.4</v>
      </c>
      <c r="L88" s="28">
        <v>2020.11</v>
      </c>
      <c r="M88" s="28" t="s">
        <v>113</v>
      </c>
      <c r="N88" s="46" t="s">
        <v>454</v>
      </c>
    </row>
    <row r="89" s="19" customFormat="1" ht="35" customHeight="1" spans="1:14">
      <c r="A89" s="28">
        <v>51</v>
      </c>
      <c r="B89" s="28" t="s">
        <v>455</v>
      </c>
      <c r="C89" s="48" t="s">
        <v>283</v>
      </c>
      <c r="D89" s="39" t="s">
        <v>95</v>
      </c>
      <c r="E89" s="28" t="s">
        <v>456</v>
      </c>
      <c r="F89" s="28" t="s">
        <v>313</v>
      </c>
      <c r="G89" s="28">
        <v>5</v>
      </c>
      <c r="H89" s="28" t="s">
        <v>179</v>
      </c>
      <c r="I89" s="28">
        <v>5</v>
      </c>
      <c r="J89" s="48" t="s">
        <v>457</v>
      </c>
      <c r="K89" s="28">
        <v>2020.4</v>
      </c>
      <c r="L89" s="28">
        <v>2020.11</v>
      </c>
      <c r="M89" s="28" t="s">
        <v>113</v>
      </c>
      <c r="N89" s="46" t="s">
        <v>458</v>
      </c>
    </row>
    <row r="90" s="19" customFormat="1" ht="35" customHeight="1" spans="1:14">
      <c r="A90" s="28">
        <v>52</v>
      </c>
      <c r="B90" s="28" t="s">
        <v>459</v>
      </c>
      <c r="C90" s="34" t="s">
        <v>347</v>
      </c>
      <c r="D90" s="28" t="s">
        <v>39</v>
      </c>
      <c r="E90" s="28" t="s">
        <v>460</v>
      </c>
      <c r="F90" s="28" t="s">
        <v>461</v>
      </c>
      <c r="G90" s="28">
        <v>6</v>
      </c>
      <c r="H90" s="28" t="s">
        <v>179</v>
      </c>
      <c r="I90" s="28">
        <v>6</v>
      </c>
      <c r="J90" s="34" t="s">
        <v>422</v>
      </c>
      <c r="K90" s="28">
        <v>2020.4</v>
      </c>
      <c r="L90" s="28">
        <v>2020.11</v>
      </c>
      <c r="M90" s="28" t="s">
        <v>113</v>
      </c>
      <c r="N90" s="28" t="s">
        <v>462</v>
      </c>
    </row>
    <row r="91" s="19" customFormat="1" ht="35" customHeight="1" spans="1:14">
      <c r="A91" s="28">
        <v>53</v>
      </c>
      <c r="B91" s="28" t="s">
        <v>463</v>
      </c>
      <c r="C91" s="34" t="s">
        <v>464</v>
      </c>
      <c r="D91" s="28" t="s">
        <v>29</v>
      </c>
      <c r="E91" s="28" t="s">
        <v>465</v>
      </c>
      <c r="F91" s="28" t="s">
        <v>337</v>
      </c>
      <c r="G91" s="28">
        <v>3</v>
      </c>
      <c r="H91" s="28" t="s">
        <v>179</v>
      </c>
      <c r="I91" s="28">
        <v>3</v>
      </c>
      <c r="J91" s="34" t="s">
        <v>422</v>
      </c>
      <c r="K91" s="28">
        <v>2020.4</v>
      </c>
      <c r="L91" s="28">
        <v>2020.11</v>
      </c>
      <c r="M91" s="28" t="s">
        <v>113</v>
      </c>
      <c r="N91" s="28" t="s">
        <v>466</v>
      </c>
    </row>
    <row r="92" s="19" customFormat="1" ht="35" customHeight="1" spans="1:14">
      <c r="A92" s="28">
        <v>54</v>
      </c>
      <c r="B92" s="39" t="s">
        <v>467</v>
      </c>
      <c r="C92" s="34" t="s">
        <v>468</v>
      </c>
      <c r="D92" s="39" t="s">
        <v>50</v>
      </c>
      <c r="E92" s="39" t="s">
        <v>469</v>
      </c>
      <c r="F92" s="28" t="s">
        <v>470</v>
      </c>
      <c r="G92" s="28">
        <v>3</v>
      </c>
      <c r="H92" s="28" t="s">
        <v>179</v>
      </c>
      <c r="I92" s="28">
        <v>3</v>
      </c>
      <c r="J92" s="34" t="s">
        <v>471</v>
      </c>
      <c r="K92" s="28">
        <v>2020.4</v>
      </c>
      <c r="L92" s="28">
        <v>2020.11</v>
      </c>
      <c r="M92" s="28" t="s">
        <v>113</v>
      </c>
      <c r="N92" s="46" t="s">
        <v>472</v>
      </c>
    </row>
    <row r="93" s="19" customFormat="1" ht="35" customHeight="1" spans="1:14">
      <c r="A93" s="28">
        <v>55</v>
      </c>
      <c r="B93" s="39" t="s">
        <v>473</v>
      </c>
      <c r="C93" s="34" t="s">
        <v>474</v>
      </c>
      <c r="D93" s="39" t="s">
        <v>79</v>
      </c>
      <c r="E93" s="39" t="s">
        <v>475</v>
      </c>
      <c r="F93" s="28" t="s">
        <v>476</v>
      </c>
      <c r="G93" s="28">
        <v>4</v>
      </c>
      <c r="H93" s="28" t="s">
        <v>179</v>
      </c>
      <c r="I93" s="28">
        <v>4</v>
      </c>
      <c r="J93" s="34" t="s">
        <v>477</v>
      </c>
      <c r="K93" s="28">
        <v>2020.4</v>
      </c>
      <c r="L93" s="28">
        <v>2020.11</v>
      </c>
      <c r="M93" s="28" t="s">
        <v>113</v>
      </c>
      <c r="N93" s="46" t="s">
        <v>478</v>
      </c>
    </row>
    <row r="94" s="19" customFormat="1" ht="35" customHeight="1" spans="1:14">
      <c r="A94" s="28">
        <v>56</v>
      </c>
      <c r="B94" s="39" t="s">
        <v>479</v>
      </c>
      <c r="C94" s="34" t="s">
        <v>480</v>
      </c>
      <c r="D94" s="39" t="s">
        <v>481</v>
      </c>
      <c r="E94" s="39" t="s">
        <v>482</v>
      </c>
      <c r="F94" s="28" t="s">
        <v>191</v>
      </c>
      <c r="G94" s="28">
        <v>5</v>
      </c>
      <c r="H94" s="28" t="s">
        <v>179</v>
      </c>
      <c r="I94" s="28">
        <v>5</v>
      </c>
      <c r="J94" s="34" t="s">
        <v>483</v>
      </c>
      <c r="K94" s="28">
        <v>2020.4</v>
      </c>
      <c r="L94" s="28">
        <v>2020.11</v>
      </c>
      <c r="M94" s="28" t="s">
        <v>113</v>
      </c>
      <c r="N94" s="46" t="s">
        <v>484</v>
      </c>
    </row>
    <row r="95" s="19" customFormat="1" ht="35" customHeight="1" spans="1:14">
      <c r="A95" s="28">
        <v>57</v>
      </c>
      <c r="B95" s="28" t="s">
        <v>485</v>
      </c>
      <c r="C95" s="34" t="s">
        <v>486</v>
      </c>
      <c r="D95" s="28" t="s">
        <v>95</v>
      </c>
      <c r="E95" s="28" t="s">
        <v>487</v>
      </c>
      <c r="F95" s="28" t="s">
        <v>373</v>
      </c>
      <c r="G95" s="28">
        <v>4</v>
      </c>
      <c r="H95" s="28" t="s">
        <v>179</v>
      </c>
      <c r="I95" s="28">
        <v>4</v>
      </c>
      <c r="J95" s="34" t="s">
        <v>297</v>
      </c>
      <c r="K95" s="28">
        <v>2020.4</v>
      </c>
      <c r="L95" s="28">
        <v>2020.11</v>
      </c>
      <c r="M95" s="28" t="s">
        <v>113</v>
      </c>
      <c r="N95" s="46" t="s">
        <v>488</v>
      </c>
    </row>
    <row r="96" s="19" customFormat="1" ht="35" customHeight="1" spans="1:14">
      <c r="A96" s="28">
        <v>58</v>
      </c>
      <c r="B96" s="28" t="s">
        <v>489</v>
      </c>
      <c r="C96" s="34" t="s">
        <v>490</v>
      </c>
      <c r="D96" s="28" t="s">
        <v>67</v>
      </c>
      <c r="E96" s="28" t="s">
        <v>491</v>
      </c>
      <c r="F96" s="28" t="s">
        <v>337</v>
      </c>
      <c r="G96" s="28">
        <v>5</v>
      </c>
      <c r="H96" s="28" t="s">
        <v>179</v>
      </c>
      <c r="I96" s="28">
        <v>5</v>
      </c>
      <c r="J96" s="34" t="s">
        <v>192</v>
      </c>
      <c r="K96" s="28">
        <v>2020.4</v>
      </c>
      <c r="L96" s="28">
        <v>2020.11</v>
      </c>
      <c r="M96" s="28" t="s">
        <v>113</v>
      </c>
      <c r="N96" s="46" t="s">
        <v>492</v>
      </c>
    </row>
    <row r="97" s="19" customFormat="1" ht="35" customHeight="1" spans="1:14">
      <c r="A97" s="28">
        <v>59</v>
      </c>
      <c r="B97" s="28" t="s">
        <v>493</v>
      </c>
      <c r="C97" s="34" t="s">
        <v>494</v>
      </c>
      <c r="D97" s="28" t="s">
        <v>45</v>
      </c>
      <c r="E97" s="28" t="s">
        <v>330</v>
      </c>
      <c r="F97" s="28" t="s">
        <v>495</v>
      </c>
      <c r="G97" s="28">
        <v>4</v>
      </c>
      <c r="H97" s="28" t="s">
        <v>179</v>
      </c>
      <c r="I97" s="28">
        <v>4</v>
      </c>
      <c r="J97" s="34" t="s">
        <v>496</v>
      </c>
      <c r="K97" s="28">
        <v>2020.4</v>
      </c>
      <c r="L97" s="28">
        <v>2020.11</v>
      </c>
      <c r="M97" s="28" t="s">
        <v>113</v>
      </c>
      <c r="N97" s="46" t="s">
        <v>497</v>
      </c>
    </row>
    <row r="98" s="19" customFormat="1" ht="35" customHeight="1" spans="1:14">
      <c r="A98" s="28">
        <v>60</v>
      </c>
      <c r="B98" s="28" t="s">
        <v>498</v>
      </c>
      <c r="C98" s="34" t="s">
        <v>347</v>
      </c>
      <c r="D98" s="28" t="s">
        <v>29</v>
      </c>
      <c r="E98" s="28" t="s">
        <v>499</v>
      </c>
      <c r="F98" s="28" t="s">
        <v>500</v>
      </c>
      <c r="G98" s="28">
        <v>4</v>
      </c>
      <c r="H98" s="28" t="s">
        <v>179</v>
      </c>
      <c r="I98" s="28">
        <v>4</v>
      </c>
      <c r="J98" s="34" t="s">
        <v>344</v>
      </c>
      <c r="K98" s="28">
        <v>2020.4</v>
      </c>
      <c r="L98" s="28">
        <v>2020.11</v>
      </c>
      <c r="M98" s="28" t="s">
        <v>113</v>
      </c>
      <c r="N98" s="46" t="s">
        <v>501</v>
      </c>
    </row>
    <row r="99" s="19" customFormat="1" ht="35" customHeight="1" spans="1:14">
      <c r="A99" s="28">
        <v>61</v>
      </c>
      <c r="B99" s="46" t="s">
        <v>502</v>
      </c>
      <c r="C99" s="34" t="s">
        <v>503</v>
      </c>
      <c r="D99" s="28" t="s">
        <v>73</v>
      </c>
      <c r="E99" s="28" t="s">
        <v>504</v>
      </c>
      <c r="F99" s="28" t="s">
        <v>505</v>
      </c>
      <c r="G99" s="28">
        <v>3</v>
      </c>
      <c r="H99" s="28" t="s">
        <v>179</v>
      </c>
      <c r="I99" s="28">
        <v>3</v>
      </c>
      <c r="J99" s="34" t="s">
        <v>332</v>
      </c>
      <c r="K99" s="28">
        <v>2020.4</v>
      </c>
      <c r="L99" s="28">
        <v>2020.11</v>
      </c>
      <c r="M99" s="28" t="s">
        <v>113</v>
      </c>
      <c r="N99" s="46" t="s">
        <v>506</v>
      </c>
    </row>
    <row r="100" s="19" customFormat="1" ht="35" customHeight="1" spans="1:14">
      <c r="A100" s="28">
        <v>62</v>
      </c>
      <c r="B100" s="28" t="s">
        <v>463</v>
      </c>
      <c r="C100" s="34" t="s">
        <v>507</v>
      </c>
      <c r="D100" s="28" t="s">
        <v>29</v>
      </c>
      <c r="E100" s="28" t="s">
        <v>465</v>
      </c>
      <c r="F100" s="28" t="s">
        <v>508</v>
      </c>
      <c r="G100" s="28">
        <v>4</v>
      </c>
      <c r="H100" s="28" t="s">
        <v>179</v>
      </c>
      <c r="I100" s="28">
        <v>4</v>
      </c>
      <c r="J100" s="34" t="s">
        <v>344</v>
      </c>
      <c r="K100" s="28">
        <v>2020.4</v>
      </c>
      <c r="L100" s="28">
        <v>2020.11</v>
      </c>
      <c r="M100" s="28" t="s">
        <v>113</v>
      </c>
      <c r="N100" s="46" t="s">
        <v>509</v>
      </c>
    </row>
    <row r="101" s="19" customFormat="1" ht="35" customHeight="1" spans="1:14">
      <c r="A101" s="28">
        <v>63</v>
      </c>
      <c r="B101" s="28" t="s">
        <v>510</v>
      </c>
      <c r="C101" s="34" t="s">
        <v>511</v>
      </c>
      <c r="D101" s="28" t="s">
        <v>73</v>
      </c>
      <c r="E101" s="28" t="s">
        <v>121</v>
      </c>
      <c r="F101" s="28" t="s">
        <v>508</v>
      </c>
      <c r="G101" s="28">
        <v>5</v>
      </c>
      <c r="H101" s="28" t="s">
        <v>179</v>
      </c>
      <c r="I101" s="28">
        <v>5</v>
      </c>
      <c r="J101" s="34" t="s">
        <v>512</v>
      </c>
      <c r="K101" s="28">
        <v>2020.4</v>
      </c>
      <c r="L101" s="28">
        <v>2020.11</v>
      </c>
      <c r="M101" s="28" t="s">
        <v>113</v>
      </c>
      <c r="N101" s="46" t="s">
        <v>513</v>
      </c>
    </row>
    <row r="102" s="19" customFormat="1" ht="35" customHeight="1" spans="1:14">
      <c r="A102" s="28">
        <v>64</v>
      </c>
      <c r="B102" s="28" t="s">
        <v>514</v>
      </c>
      <c r="C102" s="34" t="s">
        <v>515</v>
      </c>
      <c r="D102" s="28" t="s">
        <v>56</v>
      </c>
      <c r="E102" s="59" t="s">
        <v>516</v>
      </c>
      <c r="F102" s="28" t="s">
        <v>517</v>
      </c>
      <c r="G102" s="28">
        <v>5</v>
      </c>
      <c r="H102" s="28" t="s">
        <v>179</v>
      </c>
      <c r="I102" s="28">
        <v>5</v>
      </c>
      <c r="J102" s="34" t="s">
        <v>518</v>
      </c>
      <c r="K102" s="28">
        <v>2020.4</v>
      </c>
      <c r="L102" s="28">
        <v>2020.11</v>
      </c>
      <c r="M102" s="28" t="s">
        <v>113</v>
      </c>
      <c r="N102" s="46" t="s">
        <v>519</v>
      </c>
    </row>
    <row r="103" s="19" customFormat="1" ht="35" customHeight="1" spans="1:14">
      <c r="A103" s="28">
        <v>65</v>
      </c>
      <c r="B103" s="28" t="s">
        <v>520</v>
      </c>
      <c r="C103" s="34" t="s">
        <v>521</v>
      </c>
      <c r="D103" s="28" t="s">
        <v>89</v>
      </c>
      <c r="E103" s="28" t="s">
        <v>137</v>
      </c>
      <c r="F103" s="28" t="s">
        <v>500</v>
      </c>
      <c r="G103" s="28">
        <v>4</v>
      </c>
      <c r="H103" s="28" t="s">
        <v>179</v>
      </c>
      <c r="I103" s="28">
        <v>4</v>
      </c>
      <c r="J103" s="34" t="s">
        <v>180</v>
      </c>
      <c r="K103" s="28">
        <v>2020.4</v>
      </c>
      <c r="L103" s="28">
        <v>2020.11</v>
      </c>
      <c r="M103" s="28" t="s">
        <v>113</v>
      </c>
      <c r="N103" s="46" t="s">
        <v>522</v>
      </c>
    </row>
    <row r="104" s="19" customFormat="1" ht="35" customHeight="1" spans="1:14">
      <c r="A104" s="28">
        <v>66</v>
      </c>
      <c r="B104" s="28" t="s">
        <v>523</v>
      </c>
      <c r="C104" s="34" t="s">
        <v>524</v>
      </c>
      <c r="D104" s="28" t="s">
        <v>67</v>
      </c>
      <c r="E104" s="28" t="s">
        <v>525</v>
      </c>
      <c r="F104" s="28" t="s">
        <v>526</v>
      </c>
      <c r="G104" s="28">
        <v>3</v>
      </c>
      <c r="H104" s="28" t="s">
        <v>179</v>
      </c>
      <c r="I104" s="28">
        <v>3</v>
      </c>
      <c r="J104" s="34" t="s">
        <v>527</v>
      </c>
      <c r="K104" s="28">
        <v>2020.4</v>
      </c>
      <c r="L104" s="28">
        <v>2020.11</v>
      </c>
      <c r="M104" s="28" t="s">
        <v>113</v>
      </c>
      <c r="N104" s="46" t="s">
        <v>528</v>
      </c>
    </row>
    <row r="105" s="19" customFormat="1" ht="35" customHeight="1" spans="1:14">
      <c r="A105" s="28">
        <v>67</v>
      </c>
      <c r="B105" s="28" t="s">
        <v>310</v>
      </c>
      <c r="C105" s="34" t="s">
        <v>529</v>
      </c>
      <c r="D105" s="39" t="s">
        <v>95</v>
      </c>
      <c r="E105" s="28" t="s">
        <v>312</v>
      </c>
      <c r="F105" s="28" t="s">
        <v>530</v>
      </c>
      <c r="G105" s="28">
        <v>5</v>
      </c>
      <c r="H105" s="28" t="s">
        <v>179</v>
      </c>
      <c r="I105" s="28">
        <v>5</v>
      </c>
      <c r="J105" s="34" t="s">
        <v>471</v>
      </c>
      <c r="K105" s="28">
        <v>2020.4</v>
      </c>
      <c r="L105" s="28">
        <v>2020.11</v>
      </c>
      <c r="M105" s="28" t="s">
        <v>113</v>
      </c>
      <c r="N105" s="46" t="s">
        <v>531</v>
      </c>
    </row>
    <row r="106" s="19" customFormat="1" ht="35" customHeight="1" spans="1:14">
      <c r="A106" s="28">
        <v>68</v>
      </c>
      <c r="B106" s="28" t="s">
        <v>532</v>
      </c>
      <c r="C106" s="34" t="s">
        <v>533</v>
      </c>
      <c r="D106" s="28" t="s">
        <v>56</v>
      </c>
      <c r="E106" s="28" t="s">
        <v>534</v>
      </c>
      <c r="F106" s="28" t="s">
        <v>535</v>
      </c>
      <c r="G106" s="28">
        <v>3</v>
      </c>
      <c r="H106" s="28" t="s">
        <v>179</v>
      </c>
      <c r="I106" s="28">
        <v>3</v>
      </c>
      <c r="J106" s="34" t="s">
        <v>422</v>
      </c>
      <c r="K106" s="28">
        <v>2020.4</v>
      </c>
      <c r="L106" s="28">
        <v>2020.11</v>
      </c>
      <c r="M106" s="28" t="s">
        <v>113</v>
      </c>
      <c r="N106" s="28" t="s">
        <v>536</v>
      </c>
    </row>
    <row r="107" s="19" customFormat="1" ht="35" customHeight="1" spans="1:14">
      <c r="A107" s="28">
        <v>69</v>
      </c>
      <c r="B107" s="28" t="s">
        <v>537</v>
      </c>
      <c r="C107" s="34" t="s">
        <v>538</v>
      </c>
      <c r="D107" s="28" t="s">
        <v>45</v>
      </c>
      <c r="E107" s="28" t="s">
        <v>539</v>
      </c>
      <c r="F107" s="28" t="s">
        <v>540</v>
      </c>
      <c r="G107" s="28">
        <v>3</v>
      </c>
      <c r="H107" s="28" t="s">
        <v>179</v>
      </c>
      <c r="I107" s="28">
        <v>3</v>
      </c>
      <c r="J107" s="34" t="s">
        <v>422</v>
      </c>
      <c r="K107" s="28">
        <v>2020.4</v>
      </c>
      <c r="L107" s="28">
        <v>2020.11</v>
      </c>
      <c r="M107" s="28" t="s">
        <v>113</v>
      </c>
      <c r="N107" s="28" t="s">
        <v>541</v>
      </c>
    </row>
    <row r="108" s="19" customFormat="1" ht="35" customHeight="1" spans="1:14">
      <c r="A108" s="28">
        <v>70</v>
      </c>
      <c r="B108" s="28" t="s">
        <v>542</v>
      </c>
      <c r="C108" s="34" t="s">
        <v>543</v>
      </c>
      <c r="D108" s="28" t="s">
        <v>45</v>
      </c>
      <c r="E108" s="28" t="s">
        <v>539</v>
      </c>
      <c r="F108" s="28" t="s">
        <v>544</v>
      </c>
      <c r="G108" s="28">
        <v>4</v>
      </c>
      <c r="H108" s="28" t="s">
        <v>179</v>
      </c>
      <c r="I108" s="28">
        <v>4</v>
      </c>
      <c r="J108" s="34" t="s">
        <v>545</v>
      </c>
      <c r="K108" s="28">
        <v>2020.4</v>
      </c>
      <c r="L108" s="28">
        <v>2020.11</v>
      </c>
      <c r="M108" s="28" t="s">
        <v>113</v>
      </c>
      <c r="N108" s="28" t="s">
        <v>546</v>
      </c>
    </row>
    <row r="109" s="19" customFormat="1" ht="35" customHeight="1" spans="1:14">
      <c r="A109" s="28">
        <v>71</v>
      </c>
      <c r="B109" s="28" t="s">
        <v>547</v>
      </c>
      <c r="C109" s="34" t="s">
        <v>283</v>
      </c>
      <c r="D109" s="28" t="s">
        <v>95</v>
      </c>
      <c r="E109" s="28" t="s">
        <v>342</v>
      </c>
      <c r="F109" s="28" t="s">
        <v>285</v>
      </c>
      <c r="G109" s="28">
        <v>3</v>
      </c>
      <c r="H109" s="28" t="s">
        <v>179</v>
      </c>
      <c r="I109" s="28">
        <v>3</v>
      </c>
      <c r="J109" s="34" t="s">
        <v>422</v>
      </c>
      <c r="K109" s="28">
        <v>2020.4</v>
      </c>
      <c r="L109" s="28">
        <v>2020.11</v>
      </c>
      <c r="M109" s="28" t="s">
        <v>113</v>
      </c>
      <c r="N109" s="46" t="s">
        <v>548</v>
      </c>
    </row>
    <row r="110" s="19" customFormat="1" ht="35" customHeight="1" spans="1:14">
      <c r="A110" s="28">
        <v>72</v>
      </c>
      <c r="B110" s="28" t="s">
        <v>549</v>
      </c>
      <c r="C110" s="48" t="s">
        <v>550</v>
      </c>
      <c r="D110" s="28" t="s">
        <v>84</v>
      </c>
      <c r="E110" s="60" t="s">
        <v>551</v>
      </c>
      <c r="F110" s="28" t="s">
        <v>239</v>
      </c>
      <c r="G110" s="28">
        <v>4</v>
      </c>
      <c r="H110" s="28" t="s">
        <v>179</v>
      </c>
      <c r="I110" s="28">
        <v>4</v>
      </c>
      <c r="J110" s="48" t="s">
        <v>552</v>
      </c>
      <c r="K110" s="28">
        <v>2020.4</v>
      </c>
      <c r="L110" s="28">
        <v>2020.11</v>
      </c>
      <c r="M110" s="28" t="s">
        <v>113</v>
      </c>
      <c r="N110" s="46" t="s">
        <v>553</v>
      </c>
    </row>
    <row r="111" s="19" customFormat="1" ht="35" customHeight="1" spans="1:14">
      <c r="A111" s="28">
        <v>73</v>
      </c>
      <c r="B111" s="28" t="s">
        <v>554</v>
      </c>
      <c r="C111" s="34" t="s">
        <v>555</v>
      </c>
      <c r="D111" s="28" t="s">
        <v>84</v>
      </c>
      <c r="E111" s="28" t="s">
        <v>556</v>
      </c>
      <c r="F111" s="28" t="s">
        <v>557</v>
      </c>
      <c r="G111" s="28">
        <v>3</v>
      </c>
      <c r="H111" s="28" t="s">
        <v>179</v>
      </c>
      <c r="I111" s="28">
        <v>3</v>
      </c>
      <c r="J111" s="34" t="s">
        <v>558</v>
      </c>
      <c r="K111" s="28">
        <v>2020.4</v>
      </c>
      <c r="L111" s="28">
        <v>2020.11</v>
      </c>
      <c r="M111" s="28" t="s">
        <v>113</v>
      </c>
      <c r="N111" s="46" t="s">
        <v>559</v>
      </c>
    </row>
    <row r="112" s="19" customFormat="1" ht="35" customHeight="1" spans="1:14">
      <c r="A112" s="28">
        <v>74</v>
      </c>
      <c r="B112" s="28" t="s">
        <v>560</v>
      </c>
      <c r="C112" s="34" t="s">
        <v>561</v>
      </c>
      <c r="D112" s="28" t="s">
        <v>89</v>
      </c>
      <c r="E112" s="28" t="s">
        <v>562</v>
      </c>
      <c r="F112" s="28" t="s">
        <v>563</v>
      </c>
      <c r="G112" s="28">
        <v>3</v>
      </c>
      <c r="H112" s="28" t="s">
        <v>179</v>
      </c>
      <c r="I112" s="28">
        <v>3</v>
      </c>
      <c r="J112" s="34" t="s">
        <v>558</v>
      </c>
      <c r="K112" s="28">
        <v>2020.4</v>
      </c>
      <c r="L112" s="28">
        <v>2020.11</v>
      </c>
      <c r="M112" s="28" t="s">
        <v>113</v>
      </c>
      <c r="N112" s="46" t="s">
        <v>564</v>
      </c>
    </row>
    <row r="113" s="19" customFormat="1" ht="35" customHeight="1" spans="1:14">
      <c r="A113" s="28">
        <v>75</v>
      </c>
      <c r="B113" s="28" t="s">
        <v>565</v>
      </c>
      <c r="C113" s="34" t="s">
        <v>566</v>
      </c>
      <c r="D113" s="28" t="s">
        <v>50</v>
      </c>
      <c r="E113" s="28" t="s">
        <v>567</v>
      </c>
      <c r="F113" s="28" t="s">
        <v>285</v>
      </c>
      <c r="G113" s="28">
        <v>3</v>
      </c>
      <c r="H113" s="28" t="s">
        <v>179</v>
      </c>
      <c r="I113" s="28">
        <v>3</v>
      </c>
      <c r="J113" s="34" t="s">
        <v>568</v>
      </c>
      <c r="K113" s="28">
        <v>2020.4</v>
      </c>
      <c r="L113" s="28">
        <v>2020.11</v>
      </c>
      <c r="M113" s="28" t="s">
        <v>113</v>
      </c>
      <c r="N113" s="46" t="s">
        <v>569</v>
      </c>
    </row>
    <row r="114" s="19" customFormat="1" ht="35" customHeight="1" spans="1:14">
      <c r="A114" s="28">
        <v>76</v>
      </c>
      <c r="B114" s="28" t="s">
        <v>570</v>
      </c>
      <c r="C114" s="34" t="s">
        <v>571</v>
      </c>
      <c r="D114" s="28" t="s">
        <v>73</v>
      </c>
      <c r="E114" s="28" t="s">
        <v>572</v>
      </c>
      <c r="F114" s="28" t="s">
        <v>573</v>
      </c>
      <c r="G114" s="28">
        <v>3</v>
      </c>
      <c r="H114" s="28" t="s">
        <v>179</v>
      </c>
      <c r="I114" s="28">
        <v>3</v>
      </c>
      <c r="J114" s="34" t="s">
        <v>568</v>
      </c>
      <c r="K114" s="28">
        <v>2020.4</v>
      </c>
      <c r="L114" s="28">
        <v>2020.11</v>
      </c>
      <c r="M114" s="28" t="s">
        <v>113</v>
      </c>
      <c r="N114" s="46" t="s">
        <v>574</v>
      </c>
    </row>
    <row r="115" s="19" customFormat="1" ht="35" customHeight="1" spans="1:14">
      <c r="A115" s="28">
        <v>77</v>
      </c>
      <c r="B115" s="28" t="s">
        <v>575</v>
      </c>
      <c r="C115" s="34" t="s">
        <v>576</v>
      </c>
      <c r="D115" s="28" t="s">
        <v>95</v>
      </c>
      <c r="E115" s="28" t="s">
        <v>577</v>
      </c>
      <c r="F115" s="28" t="s">
        <v>470</v>
      </c>
      <c r="G115" s="28">
        <v>3</v>
      </c>
      <c r="H115" s="28" t="s">
        <v>179</v>
      </c>
      <c r="I115" s="28">
        <v>3</v>
      </c>
      <c r="J115" s="34" t="s">
        <v>568</v>
      </c>
      <c r="K115" s="28">
        <v>2020.4</v>
      </c>
      <c r="L115" s="28">
        <v>2020.11</v>
      </c>
      <c r="M115" s="28" t="s">
        <v>113</v>
      </c>
      <c r="N115" s="46" t="s">
        <v>578</v>
      </c>
    </row>
    <row r="116" s="19" customFormat="1" ht="35" customHeight="1" spans="1:14">
      <c r="A116" s="28">
        <v>78</v>
      </c>
      <c r="B116" s="28" t="s">
        <v>579</v>
      </c>
      <c r="C116" s="34" t="s">
        <v>580</v>
      </c>
      <c r="D116" s="28" t="s">
        <v>67</v>
      </c>
      <c r="E116" s="28" t="s">
        <v>581</v>
      </c>
      <c r="F116" s="28" t="s">
        <v>313</v>
      </c>
      <c r="G116" s="28">
        <v>4</v>
      </c>
      <c r="H116" s="28" t="s">
        <v>179</v>
      </c>
      <c r="I116" s="28">
        <v>4</v>
      </c>
      <c r="J116" s="34" t="s">
        <v>568</v>
      </c>
      <c r="K116" s="28">
        <v>2020.4</v>
      </c>
      <c r="L116" s="28">
        <v>2020.11</v>
      </c>
      <c r="M116" s="28" t="s">
        <v>113</v>
      </c>
      <c r="N116" s="46" t="s">
        <v>582</v>
      </c>
    </row>
    <row r="117" s="19" customFormat="1" ht="35" customHeight="1" spans="1:14">
      <c r="A117" s="28">
        <v>79</v>
      </c>
      <c r="B117" s="28" t="s">
        <v>182</v>
      </c>
      <c r="C117" s="34" t="s">
        <v>583</v>
      </c>
      <c r="D117" s="28" t="s">
        <v>79</v>
      </c>
      <c r="E117" s="28" t="s">
        <v>584</v>
      </c>
      <c r="F117" s="28" t="s">
        <v>585</v>
      </c>
      <c r="G117" s="28">
        <v>4</v>
      </c>
      <c r="H117" s="28" t="s">
        <v>179</v>
      </c>
      <c r="I117" s="28">
        <v>4</v>
      </c>
      <c r="J117" s="34" t="s">
        <v>568</v>
      </c>
      <c r="K117" s="28">
        <v>2020.4</v>
      </c>
      <c r="L117" s="28">
        <v>2020.11</v>
      </c>
      <c r="M117" s="28" t="s">
        <v>113</v>
      </c>
      <c r="N117" s="46" t="s">
        <v>586</v>
      </c>
    </row>
    <row r="118" s="19" customFormat="1" ht="35" customHeight="1" spans="1:14">
      <c r="A118" s="28">
        <v>80</v>
      </c>
      <c r="B118" s="28" t="s">
        <v>587</v>
      </c>
      <c r="C118" s="34" t="s">
        <v>588</v>
      </c>
      <c r="D118" s="28" t="s">
        <v>79</v>
      </c>
      <c r="E118" s="28" t="s">
        <v>589</v>
      </c>
      <c r="F118" s="28" t="s">
        <v>590</v>
      </c>
      <c r="G118" s="28">
        <v>3</v>
      </c>
      <c r="H118" s="28" t="s">
        <v>179</v>
      </c>
      <c r="I118" s="28">
        <v>3</v>
      </c>
      <c r="J118" s="34" t="s">
        <v>568</v>
      </c>
      <c r="K118" s="28">
        <v>2020.4</v>
      </c>
      <c r="L118" s="28">
        <v>2020.11</v>
      </c>
      <c r="M118" s="28" t="s">
        <v>113</v>
      </c>
      <c r="N118" s="46" t="s">
        <v>591</v>
      </c>
    </row>
    <row r="119" s="19" customFormat="1" ht="35" customHeight="1" spans="1:14">
      <c r="A119" s="28">
        <v>81</v>
      </c>
      <c r="B119" s="46" t="s">
        <v>592</v>
      </c>
      <c r="C119" s="34" t="s">
        <v>593</v>
      </c>
      <c r="D119" s="28" t="s">
        <v>594</v>
      </c>
      <c r="E119" s="28" t="s">
        <v>595</v>
      </c>
      <c r="F119" s="28"/>
      <c r="G119" s="28">
        <v>6</v>
      </c>
      <c r="H119" s="28" t="s">
        <v>179</v>
      </c>
      <c r="I119" s="28">
        <v>6</v>
      </c>
      <c r="J119" s="34" t="s">
        <v>297</v>
      </c>
      <c r="K119" s="28">
        <v>2020.4</v>
      </c>
      <c r="L119" s="28">
        <v>2020.11</v>
      </c>
      <c r="M119" s="28" t="s">
        <v>113</v>
      </c>
      <c r="N119" s="46" t="s">
        <v>592</v>
      </c>
    </row>
    <row r="120" s="19" customFormat="1" ht="70.05" customHeight="1" spans="1:14">
      <c r="A120" s="42" t="s">
        <v>596</v>
      </c>
      <c r="B120" s="43" t="s">
        <v>597</v>
      </c>
      <c r="C120" s="44" t="s">
        <v>113</v>
      </c>
      <c r="D120" s="43"/>
      <c r="E120" s="43"/>
      <c r="F120" s="43"/>
      <c r="G120" s="43"/>
      <c r="H120" s="45"/>
      <c r="I120" s="43"/>
      <c r="J120" s="44"/>
      <c r="K120" s="51"/>
      <c r="L120" s="51"/>
      <c r="M120" s="27"/>
      <c r="N120" s="43">
        <v>1300</v>
      </c>
    </row>
    <row r="121" s="19" customFormat="1" ht="70.05" customHeight="1" spans="1:14">
      <c r="A121" s="28">
        <v>1</v>
      </c>
      <c r="B121" s="61" t="s">
        <v>598</v>
      </c>
      <c r="C121" s="34" t="s">
        <v>599</v>
      </c>
      <c r="D121" s="28" t="s">
        <v>89</v>
      </c>
      <c r="E121" s="28" t="s">
        <v>141</v>
      </c>
      <c r="F121" s="28" t="s">
        <v>600</v>
      </c>
      <c r="G121" s="28">
        <v>38</v>
      </c>
      <c r="H121" s="27" t="s">
        <v>32</v>
      </c>
      <c r="I121" s="28">
        <v>38</v>
      </c>
      <c r="J121" s="34" t="s">
        <v>601</v>
      </c>
      <c r="K121" s="28">
        <v>2020.4</v>
      </c>
      <c r="L121" s="28">
        <v>2020.11</v>
      </c>
      <c r="M121" s="38" t="s">
        <v>113</v>
      </c>
      <c r="N121" s="38" t="s">
        <v>113</v>
      </c>
    </row>
    <row r="122" s="19" customFormat="1" ht="70.05" customHeight="1" spans="1:14">
      <c r="A122" s="28">
        <v>2</v>
      </c>
      <c r="B122" s="61" t="s">
        <v>602</v>
      </c>
      <c r="C122" s="34" t="s">
        <v>603</v>
      </c>
      <c r="D122" s="28" t="s">
        <v>29</v>
      </c>
      <c r="E122" s="28" t="s">
        <v>604</v>
      </c>
      <c r="F122" s="28" t="s">
        <v>600</v>
      </c>
      <c r="G122" s="28">
        <v>13</v>
      </c>
      <c r="H122" s="27" t="s">
        <v>32</v>
      </c>
      <c r="I122" s="28">
        <v>13</v>
      </c>
      <c r="J122" s="34" t="s">
        <v>605</v>
      </c>
      <c r="K122" s="28">
        <v>2020.4</v>
      </c>
      <c r="L122" s="28">
        <v>2020.11</v>
      </c>
      <c r="M122" s="38" t="s">
        <v>113</v>
      </c>
      <c r="N122" s="38" t="s">
        <v>113</v>
      </c>
    </row>
    <row r="123" s="19" customFormat="1" ht="70.05" customHeight="1" spans="1:14">
      <c r="A123" s="28">
        <v>3</v>
      </c>
      <c r="B123" s="61" t="s">
        <v>606</v>
      </c>
      <c r="C123" s="34" t="s">
        <v>607</v>
      </c>
      <c r="D123" s="28" t="s">
        <v>73</v>
      </c>
      <c r="E123" s="28" t="s">
        <v>608</v>
      </c>
      <c r="F123" s="28" t="s">
        <v>600</v>
      </c>
      <c r="G123" s="28">
        <v>28</v>
      </c>
      <c r="H123" s="27" t="s">
        <v>32</v>
      </c>
      <c r="I123" s="28">
        <v>28</v>
      </c>
      <c r="J123" s="34" t="s">
        <v>609</v>
      </c>
      <c r="K123" s="28">
        <v>2020.4</v>
      </c>
      <c r="L123" s="28">
        <v>2020.11</v>
      </c>
      <c r="M123" s="38" t="s">
        <v>113</v>
      </c>
      <c r="N123" s="38" t="s">
        <v>113</v>
      </c>
    </row>
    <row r="124" s="19" customFormat="1" ht="75" customHeight="1" spans="1:14">
      <c r="A124" s="28">
        <v>4</v>
      </c>
      <c r="B124" s="61" t="s">
        <v>610</v>
      </c>
      <c r="C124" s="34" t="s">
        <v>611</v>
      </c>
      <c r="D124" s="28" t="s">
        <v>56</v>
      </c>
      <c r="E124" s="28" t="s">
        <v>612</v>
      </c>
      <c r="F124" s="28" t="s">
        <v>600</v>
      </c>
      <c r="G124" s="28">
        <v>28</v>
      </c>
      <c r="H124" s="27" t="s">
        <v>32</v>
      </c>
      <c r="I124" s="28">
        <v>28</v>
      </c>
      <c r="J124" s="34" t="s">
        <v>613</v>
      </c>
      <c r="K124" s="28">
        <v>2020.4</v>
      </c>
      <c r="L124" s="28">
        <v>2020.11</v>
      </c>
      <c r="M124" s="38" t="s">
        <v>113</v>
      </c>
      <c r="N124" s="38" t="s">
        <v>113</v>
      </c>
    </row>
    <row r="125" s="19" customFormat="1" ht="75" customHeight="1" spans="1:14">
      <c r="A125" s="28">
        <v>5</v>
      </c>
      <c r="B125" s="61" t="s">
        <v>614</v>
      </c>
      <c r="C125" s="34" t="s">
        <v>615</v>
      </c>
      <c r="D125" s="28" t="s">
        <v>29</v>
      </c>
      <c r="E125" s="28" t="s">
        <v>616</v>
      </c>
      <c r="F125" s="28" t="s">
        <v>600</v>
      </c>
      <c r="G125" s="28">
        <v>32</v>
      </c>
      <c r="H125" s="27" t="s">
        <v>32</v>
      </c>
      <c r="I125" s="28">
        <v>32</v>
      </c>
      <c r="J125" s="34" t="s">
        <v>617</v>
      </c>
      <c r="K125" s="28">
        <v>2020.4</v>
      </c>
      <c r="L125" s="28">
        <v>2020.11</v>
      </c>
      <c r="M125" s="38" t="s">
        <v>113</v>
      </c>
      <c r="N125" s="38" t="s">
        <v>113</v>
      </c>
    </row>
    <row r="126" s="19" customFormat="1" ht="75" customHeight="1" spans="1:14">
      <c r="A126" s="28">
        <v>6</v>
      </c>
      <c r="B126" s="28" t="s">
        <v>618</v>
      </c>
      <c r="C126" s="34" t="s">
        <v>619</v>
      </c>
      <c r="D126" s="28" t="s">
        <v>84</v>
      </c>
      <c r="E126" s="28" t="s">
        <v>620</v>
      </c>
      <c r="F126" s="28" t="s">
        <v>600</v>
      </c>
      <c r="G126" s="28">
        <v>20</v>
      </c>
      <c r="H126" s="27" t="s">
        <v>32</v>
      </c>
      <c r="I126" s="28">
        <v>20</v>
      </c>
      <c r="J126" s="34" t="s">
        <v>621</v>
      </c>
      <c r="K126" s="28">
        <v>2020.4</v>
      </c>
      <c r="L126" s="28">
        <v>2020.11</v>
      </c>
      <c r="M126" s="38" t="s">
        <v>113</v>
      </c>
      <c r="N126" s="38" t="s">
        <v>113</v>
      </c>
    </row>
    <row r="127" s="19" customFormat="1" ht="75" customHeight="1" spans="1:14">
      <c r="A127" s="28">
        <v>7</v>
      </c>
      <c r="B127" s="28" t="s">
        <v>622</v>
      </c>
      <c r="C127" s="34" t="s">
        <v>623</v>
      </c>
      <c r="D127" s="28" t="s">
        <v>89</v>
      </c>
      <c r="E127" s="28" t="s">
        <v>394</v>
      </c>
      <c r="F127" s="28" t="s">
        <v>600</v>
      </c>
      <c r="G127" s="28">
        <v>28</v>
      </c>
      <c r="H127" s="27" t="s">
        <v>32</v>
      </c>
      <c r="I127" s="28">
        <v>28</v>
      </c>
      <c r="J127" s="34" t="s">
        <v>624</v>
      </c>
      <c r="K127" s="28">
        <v>2020.4</v>
      </c>
      <c r="L127" s="28">
        <v>2020.11</v>
      </c>
      <c r="M127" s="38" t="s">
        <v>113</v>
      </c>
      <c r="N127" s="38" t="s">
        <v>113</v>
      </c>
    </row>
    <row r="128" s="19" customFormat="1" ht="75" customHeight="1" spans="1:14">
      <c r="A128" s="28">
        <v>8</v>
      </c>
      <c r="B128" s="28" t="s">
        <v>625</v>
      </c>
      <c r="C128" s="34" t="s">
        <v>626</v>
      </c>
      <c r="D128" s="28" t="s">
        <v>62</v>
      </c>
      <c r="E128" s="28" t="s">
        <v>627</v>
      </c>
      <c r="F128" s="28" t="s">
        <v>600</v>
      </c>
      <c r="G128" s="28">
        <v>15</v>
      </c>
      <c r="H128" s="27" t="s">
        <v>32</v>
      </c>
      <c r="I128" s="28">
        <v>15</v>
      </c>
      <c r="J128" s="34" t="s">
        <v>628</v>
      </c>
      <c r="K128" s="28">
        <v>2020.4</v>
      </c>
      <c r="L128" s="28">
        <v>2020.11</v>
      </c>
      <c r="M128" s="38" t="s">
        <v>113</v>
      </c>
      <c r="N128" s="38" t="s">
        <v>113</v>
      </c>
    </row>
    <row r="129" s="19" customFormat="1" ht="75" customHeight="1" spans="1:14">
      <c r="A129" s="28">
        <v>9</v>
      </c>
      <c r="B129" s="28" t="s">
        <v>629</v>
      </c>
      <c r="C129" s="34" t="s">
        <v>630</v>
      </c>
      <c r="D129" s="28" t="s">
        <v>95</v>
      </c>
      <c r="E129" s="28" t="s">
        <v>631</v>
      </c>
      <c r="F129" s="28" t="s">
        <v>600</v>
      </c>
      <c r="G129" s="28">
        <v>23</v>
      </c>
      <c r="H129" s="27" t="s">
        <v>32</v>
      </c>
      <c r="I129" s="28">
        <v>23</v>
      </c>
      <c r="J129" s="34" t="s">
        <v>632</v>
      </c>
      <c r="K129" s="28">
        <v>2020.4</v>
      </c>
      <c r="L129" s="28">
        <v>2020.11</v>
      </c>
      <c r="M129" s="38" t="s">
        <v>113</v>
      </c>
      <c r="N129" s="38" t="s">
        <v>113</v>
      </c>
    </row>
    <row r="130" s="19" customFormat="1" ht="75" customHeight="1" spans="1:14">
      <c r="A130" s="28">
        <v>10</v>
      </c>
      <c r="B130" s="28" t="s">
        <v>633</v>
      </c>
      <c r="C130" s="34" t="s">
        <v>634</v>
      </c>
      <c r="D130" s="28" t="s">
        <v>56</v>
      </c>
      <c r="E130" s="28" t="s">
        <v>635</v>
      </c>
      <c r="F130" s="28" t="s">
        <v>600</v>
      </c>
      <c r="G130" s="28">
        <v>15</v>
      </c>
      <c r="H130" s="27" t="s">
        <v>32</v>
      </c>
      <c r="I130" s="28">
        <v>15</v>
      </c>
      <c r="J130" s="34" t="s">
        <v>636</v>
      </c>
      <c r="K130" s="28">
        <v>2020.4</v>
      </c>
      <c r="L130" s="28">
        <v>2020.11</v>
      </c>
      <c r="M130" s="38" t="s">
        <v>113</v>
      </c>
      <c r="N130" s="38" t="s">
        <v>113</v>
      </c>
    </row>
    <row r="131" s="19" customFormat="1" ht="75" customHeight="1" spans="1:14">
      <c r="A131" s="28">
        <v>11</v>
      </c>
      <c r="B131" s="28" t="s">
        <v>637</v>
      </c>
      <c r="C131" s="34" t="s">
        <v>638</v>
      </c>
      <c r="D131" s="28" t="s">
        <v>73</v>
      </c>
      <c r="E131" s="28" t="s">
        <v>639</v>
      </c>
      <c r="F131" s="28" t="s">
        <v>600</v>
      </c>
      <c r="G131" s="28">
        <v>35</v>
      </c>
      <c r="H131" s="27" t="s">
        <v>32</v>
      </c>
      <c r="I131" s="28">
        <v>35</v>
      </c>
      <c r="J131" s="34" t="s">
        <v>640</v>
      </c>
      <c r="K131" s="28">
        <v>2020.4</v>
      </c>
      <c r="L131" s="28">
        <v>2020.11</v>
      </c>
      <c r="M131" s="38" t="s">
        <v>113</v>
      </c>
      <c r="N131" s="38" t="s">
        <v>113</v>
      </c>
    </row>
    <row r="132" s="19" customFormat="1" ht="75" customHeight="1" spans="1:14">
      <c r="A132" s="28">
        <v>12</v>
      </c>
      <c r="B132" s="28" t="s">
        <v>641</v>
      </c>
      <c r="C132" s="34" t="s">
        <v>642</v>
      </c>
      <c r="D132" s="28" t="s">
        <v>67</v>
      </c>
      <c r="E132" s="28" t="s">
        <v>643</v>
      </c>
      <c r="F132" s="28" t="s">
        <v>600</v>
      </c>
      <c r="G132" s="28">
        <v>45</v>
      </c>
      <c r="H132" s="27" t="s">
        <v>32</v>
      </c>
      <c r="I132" s="28">
        <v>45</v>
      </c>
      <c r="J132" s="34" t="s">
        <v>644</v>
      </c>
      <c r="K132" s="28">
        <v>2020.4</v>
      </c>
      <c r="L132" s="28">
        <v>2020.11</v>
      </c>
      <c r="M132" s="38" t="s">
        <v>113</v>
      </c>
      <c r="N132" s="38" t="s">
        <v>113</v>
      </c>
    </row>
    <row r="133" s="19" customFormat="1" ht="75" customHeight="1" spans="1:14">
      <c r="A133" s="28">
        <v>13</v>
      </c>
      <c r="B133" s="28" t="s">
        <v>645</v>
      </c>
      <c r="C133" s="34" t="s">
        <v>646</v>
      </c>
      <c r="D133" s="28" t="s">
        <v>56</v>
      </c>
      <c r="E133" s="28" t="s">
        <v>647</v>
      </c>
      <c r="F133" s="28" t="s">
        <v>600</v>
      </c>
      <c r="G133" s="28">
        <v>28</v>
      </c>
      <c r="H133" s="27" t="s">
        <v>32</v>
      </c>
      <c r="I133" s="28">
        <v>28</v>
      </c>
      <c r="J133" s="34" t="s">
        <v>648</v>
      </c>
      <c r="K133" s="28">
        <v>2020.4</v>
      </c>
      <c r="L133" s="28">
        <v>2020.11</v>
      </c>
      <c r="M133" s="38" t="s">
        <v>113</v>
      </c>
      <c r="N133" s="38" t="s">
        <v>113</v>
      </c>
    </row>
    <row r="134" s="19" customFormat="1" ht="75" customHeight="1" spans="1:14">
      <c r="A134" s="28">
        <v>14</v>
      </c>
      <c r="B134" s="28" t="s">
        <v>649</v>
      </c>
      <c r="C134" s="34" t="s">
        <v>650</v>
      </c>
      <c r="D134" s="28" t="s">
        <v>56</v>
      </c>
      <c r="E134" s="28" t="s">
        <v>651</v>
      </c>
      <c r="F134" s="28" t="s">
        <v>600</v>
      </c>
      <c r="G134" s="28">
        <v>18</v>
      </c>
      <c r="H134" s="27" t="s">
        <v>32</v>
      </c>
      <c r="I134" s="28">
        <v>18</v>
      </c>
      <c r="J134" s="34" t="s">
        <v>652</v>
      </c>
      <c r="K134" s="28">
        <v>2020.4</v>
      </c>
      <c r="L134" s="28">
        <v>2020.11</v>
      </c>
      <c r="M134" s="28" t="s">
        <v>113</v>
      </c>
      <c r="N134" s="28" t="s">
        <v>113</v>
      </c>
    </row>
    <row r="135" s="19" customFormat="1" ht="75" customHeight="1" spans="1:14">
      <c r="A135" s="28">
        <v>15</v>
      </c>
      <c r="B135" s="28" t="s">
        <v>653</v>
      </c>
      <c r="C135" s="34" t="s">
        <v>654</v>
      </c>
      <c r="D135" s="28" t="s">
        <v>95</v>
      </c>
      <c r="E135" s="28" t="s">
        <v>249</v>
      </c>
      <c r="F135" s="28" t="s">
        <v>600</v>
      </c>
      <c r="G135" s="28">
        <v>18</v>
      </c>
      <c r="H135" s="27" t="s">
        <v>32</v>
      </c>
      <c r="I135" s="28">
        <v>18</v>
      </c>
      <c r="J135" s="34" t="s">
        <v>655</v>
      </c>
      <c r="K135" s="28">
        <v>2020.4</v>
      </c>
      <c r="L135" s="28">
        <v>2020.11</v>
      </c>
      <c r="M135" s="28" t="s">
        <v>113</v>
      </c>
      <c r="N135" s="28" t="s">
        <v>113</v>
      </c>
    </row>
    <row r="136" s="19" customFormat="1" ht="75" customHeight="1" spans="1:14">
      <c r="A136" s="28">
        <v>16</v>
      </c>
      <c r="B136" s="28" t="s">
        <v>656</v>
      </c>
      <c r="C136" s="34" t="s">
        <v>657</v>
      </c>
      <c r="D136" s="28" t="s">
        <v>95</v>
      </c>
      <c r="E136" s="28" t="s">
        <v>658</v>
      </c>
      <c r="F136" s="28" t="s">
        <v>600</v>
      </c>
      <c r="G136" s="28">
        <v>20</v>
      </c>
      <c r="H136" s="27" t="s">
        <v>32</v>
      </c>
      <c r="I136" s="28">
        <v>20</v>
      </c>
      <c r="J136" s="34" t="s">
        <v>659</v>
      </c>
      <c r="K136" s="28">
        <v>2020.4</v>
      </c>
      <c r="L136" s="28">
        <v>2020.11</v>
      </c>
      <c r="M136" s="28" t="s">
        <v>113</v>
      </c>
      <c r="N136" s="28" t="s">
        <v>113</v>
      </c>
    </row>
    <row r="137" s="19" customFormat="1" ht="75" customHeight="1" spans="1:14">
      <c r="A137" s="28">
        <v>17</v>
      </c>
      <c r="B137" s="28" t="s">
        <v>660</v>
      </c>
      <c r="C137" s="34" t="s">
        <v>661</v>
      </c>
      <c r="D137" s="28" t="s">
        <v>95</v>
      </c>
      <c r="E137" s="28" t="s">
        <v>662</v>
      </c>
      <c r="F137" s="28" t="s">
        <v>600</v>
      </c>
      <c r="G137" s="28">
        <v>20</v>
      </c>
      <c r="H137" s="27" t="s">
        <v>32</v>
      </c>
      <c r="I137" s="28">
        <v>20</v>
      </c>
      <c r="J137" s="34" t="s">
        <v>663</v>
      </c>
      <c r="K137" s="28">
        <v>2020.4</v>
      </c>
      <c r="L137" s="28">
        <v>2020.11</v>
      </c>
      <c r="M137" s="38" t="s">
        <v>113</v>
      </c>
      <c r="N137" s="38" t="s">
        <v>113</v>
      </c>
    </row>
    <row r="138" s="19" customFormat="1" ht="75" customHeight="1" spans="1:14">
      <c r="A138" s="28">
        <v>18</v>
      </c>
      <c r="B138" s="28" t="s">
        <v>664</v>
      </c>
      <c r="C138" s="34" t="s">
        <v>665</v>
      </c>
      <c r="D138" s="28" t="s">
        <v>39</v>
      </c>
      <c r="E138" s="28" t="s">
        <v>666</v>
      </c>
      <c r="F138" s="28" t="s">
        <v>600</v>
      </c>
      <c r="G138" s="28">
        <v>20</v>
      </c>
      <c r="H138" s="27" t="s">
        <v>32</v>
      </c>
      <c r="I138" s="28">
        <v>20</v>
      </c>
      <c r="J138" s="34" t="s">
        <v>667</v>
      </c>
      <c r="K138" s="28">
        <v>2020.4</v>
      </c>
      <c r="L138" s="28">
        <v>2020.11</v>
      </c>
      <c r="M138" s="38" t="s">
        <v>113</v>
      </c>
      <c r="N138" s="38" t="s">
        <v>113</v>
      </c>
    </row>
    <row r="139" s="19" customFormat="1" ht="75" customHeight="1" spans="1:14">
      <c r="A139" s="28">
        <v>19</v>
      </c>
      <c r="B139" s="38" t="s">
        <v>668</v>
      </c>
      <c r="C139" s="34" t="s">
        <v>669</v>
      </c>
      <c r="D139" s="28" t="s">
        <v>62</v>
      </c>
      <c r="E139" s="28" t="s">
        <v>670</v>
      </c>
      <c r="F139" s="28" t="s">
        <v>600</v>
      </c>
      <c r="G139" s="28">
        <v>27</v>
      </c>
      <c r="H139" s="27" t="s">
        <v>32</v>
      </c>
      <c r="I139" s="28">
        <v>27</v>
      </c>
      <c r="J139" s="34" t="s">
        <v>671</v>
      </c>
      <c r="K139" s="28">
        <v>2020.4</v>
      </c>
      <c r="L139" s="28">
        <v>2020.11</v>
      </c>
      <c r="M139" s="38" t="s">
        <v>113</v>
      </c>
      <c r="N139" s="38" t="s">
        <v>113</v>
      </c>
    </row>
    <row r="140" s="19" customFormat="1" ht="75" customHeight="1" spans="1:14">
      <c r="A140" s="28">
        <v>20</v>
      </c>
      <c r="B140" s="38" t="s">
        <v>672</v>
      </c>
      <c r="C140" s="34" t="s">
        <v>673</v>
      </c>
      <c r="D140" s="28" t="s">
        <v>39</v>
      </c>
      <c r="E140" s="28" t="s">
        <v>674</v>
      </c>
      <c r="F140" s="28" t="s">
        <v>600</v>
      </c>
      <c r="G140" s="28">
        <v>5</v>
      </c>
      <c r="H140" s="27" t="s">
        <v>32</v>
      </c>
      <c r="I140" s="28">
        <v>5</v>
      </c>
      <c r="J140" s="34" t="s">
        <v>675</v>
      </c>
      <c r="K140" s="28">
        <v>2020.4</v>
      </c>
      <c r="L140" s="28">
        <v>2020.11</v>
      </c>
      <c r="M140" s="38" t="s">
        <v>113</v>
      </c>
      <c r="N140" s="38" t="s">
        <v>113</v>
      </c>
    </row>
    <row r="141" s="19" customFormat="1" ht="75" customHeight="1" spans="1:14">
      <c r="A141" s="28">
        <v>21</v>
      </c>
      <c r="B141" s="38" t="s">
        <v>676</v>
      </c>
      <c r="C141" s="34" t="s">
        <v>677</v>
      </c>
      <c r="D141" s="28" t="s">
        <v>29</v>
      </c>
      <c r="E141" s="28" t="s">
        <v>678</v>
      </c>
      <c r="F141" s="28" t="s">
        <v>600</v>
      </c>
      <c r="G141" s="28">
        <v>28</v>
      </c>
      <c r="H141" s="27" t="s">
        <v>32</v>
      </c>
      <c r="I141" s="28">
        <v>28</v>
      </c>
      <c r="J141" s="34" t="s">
        <v>679</v>
      </c>
      <c r="K141" s="28">
        <v>2020.4</v>
      </c>
      <c r="L141" s="28">
        <v>2020.11</v>
      </c>
      <c r="M141" s="38" t="s">
        <v>113</v>
      </c>
      <c r="N141" s="38" t="s">
        <v>113</v>
      </c>
    </row>
    <row r="142" s="19" customFormat="1" ht="75" customHeight="1" spans="1:14">
      <c r="A142" s="28">
        <v>22</v>
      </c>
      <c r="B142" s="38" t="s">
        <v>680</v>
      </c>
      <c r="C142" s="34" t="s">
        <v>681</v>
      </c>
      <c r="D142" s="28" t="s">
        <v>50</v>
      </c>
      <c r="E142" s="28" t="s">
        <v>682</v>
      </c>
      <c r="F142" s="28" t="s">
        <v>600</v>
      </c>
      <c r="G142" s="28">
        <v>15</v>
      </c>
      <c r="H142" s="27" t="s">
        <v>32</v>
      </c>
      <c r="I142" s="28">
        <v>15</v>
      </c>
      <c r="J142" s="34" t="s">
        <v>683</v>
      </c>
      <c r="K142" s="28">
        <v>2020.4</v>
      </c>
      <c r="L142" s="28">
        <v>2020.11</v>
      </c>
      <c r="M142" s="38" t="s">
        <v>113</v>
      </c>
      <c r="N142" s="38" t="s">
        <v>113</v>
      </c>
    </row>
    <row r="143" s="19" customFormat="1" ht="75" customHeight="1" spans="1:14">
      <c r="A143" s="28">
        <v>23</v>
      </c>
      <c r="B143" s="38" t="s">
        <v>684</v>
      </c>
      <c r="C143" s="34" t="s">
        <v>685</v>
      </c>
      <c r="D143" s="28" t="s">
        <v>50</v>
      </c>
      <c r="E143" s="28" t="s">
        <v>686</v>
      </c>
      <c r="F143" s="28" t="s">
        <v>600</v>
      </c>
      <c r="G143" s="28">
        <v>15</v>
      </c>
      <c r="H143" s="27" t="s">
        <v>32</v>
      </c>
      <c r="I143" s="28">
        <v>15</v>
      </c>
      <c r="J143" s="34" t="s">
        <v>687</v>
      </c>
      <c r="K143" s="28">
        <v>2020.4</v>
      </c>
      <c r="L143" s="28">
        <v>2020.11</v>
      </c>
      <c r="M143" s="38" t="s">
        <v>113</v>
      </c>
      <c r="N143" s="38" t="s">
        <v>113</v>
      </c>
    </row>
    <row r="144" s="19" customFormat="1" ht="75" customHeight="1" spans="1:14">
      <c r="A144" s="28">
        <v>24</v>
      </c>
      <c r="B144" s="38" t="s">
        <v>688</v>
      </c>
      <c r="C144" s="34" t="s">
        <v>689</v>
      </c>
      <c r="D144" s="28" t="s">
        <v>29</v>
      </c>
      <c r="E144" s="28" t="s">
        <v>690</v>
      </c>
      <c r="F144" s="28" t="s">
        <v>600</v>
      </c>
      <c r="G144" s="28">
        <v>39</v>
      </c>
      <c r="H144" s="27" t="s">
        <v>32</v>
      </c>
      <c r="I144" s="28">
        <v>39</v>
      </c>
      <c r="J144" s="34" t="s">
        <v>691</v>
      </c>
      <c r="K144" s="28">
        <v>2020.4</v>
      </c>
      <c r="L144" s="28">
        <v>2020.11</v>
      </c>
      <c r="M144" s="38" t="s">
        <v>113</v>
      </c>
      <c r="N144" s="38" t="s">
        <v>113</v>
      </c>
    </row>
    <row r="145" s="19" customFormat="1" ht="75" customHeight="1" spans="1:14">
      <c r="A145" s="28">
        <v>25</v>
      </c>
      <c r="B145" s="38" t="s">
        <v>692</v>
      </c>
      <c r="C145" s="34" t="s">
        <v>693</v>
      </c>
      <c r="D145" s="28" t="s">
        <v>29</v>
      </c>
      <c r="E145" s="28" t="s">
        <v>690</v>
      </c>
      <c r="F145" s="28" t="s">
        <v>600</v>
      </c>
      <c r="G145" s="28">
        <v>12</v>
      </c>
      <c r="H145" s="27" t="s">
        <v>32</v>
      </c>
      <c r="I145" s="28">
        <v>12</v>
      </c>
      <c r="J145" s="34" t="s">
        <v>694</v>
      </c>
      <c r="K145" s="28">
        <v>2020.4</v>
      </c>
      <c r="L145" s="28">
        <v>2020.11</v>
      </c>
      <c r="M145" s="38" t="s">
        <v>113</v>
      </c>
      <c r="N145" s="38" t="s">
        <v>113</v>
      </c>
    </row>
    <row r="146" s="19" customFormat="1" ht="75" customHeight="1" spans="1:14">
      <c r="A146" s="28">
        <v>26</v>
      </c>
      <c r="B146" s="38" t="s">
        <v>695</v>
      </c>
      <c r="C146" s="34" t="s">
        <v>696</v>
      </c>
      <c r="D146" s="28" t="s">
        <v>39</v>
      </c>
      <c r="E146" s="28" t="s">
        <v>666</v>
      </c>
      <c r="F146" s="28" t="s">
        <v>600</v>
      </c>
      <c r="G146" s="28">
        <v>28</v>
      </c>
      <c r="H146" s="27" t="s">
        <v>32</v>
      </c>
      <c r="I146" s="28">
        <v>28</v>
      </c>
      <c r="J146" s="34" t="s">
        <v>697</v>
      </c>
      <c r="K146" s="28">
        <v>2020.4</v>
      </c>
      <c r="L146" s="28">
        <v>2020.11</v>
      </c>
      <c r="M146" s="38" t="s">
        <v>113</v>
      </c>
      <c r="N146" s="38" t="s">
        <v>113</v>
      </c>
    </row>
    <row r="147" s="19" customFormat="1" ht="75" customHeight="1" spans="1:14">
      <c r="A147" s="28">
        <v>27</v>
      </c>
      <c r="B147" s="38" t="s">
        <v>698</v>
      </c>
      <c r="C147" s="34" t="s">
        <v>699</v>
      </c>
      <c r="D147" s="28" t="s">
        <v>89</v>
      </c>
      <c r="E147" s="28" t="s">
        <v>700</v>
      </c>
      <c r="F147" s="28" t="s">
        <v>600</v>
      </c>
      <c r="G147" s="28">
        <v>25</v>
      </c>
      <c r="H147" s="27" t="s">
        <v>32</v>
      </c>
      <c r="I147" s="28">
        <v>25</v>
      </c>
      <c r="J147" s="34" t="s">
        <v>701</v>
      </c>
      <c r="K147" s="28">
        <v>2020.4</v>
      </c>
      <c r="L147" s="28">
        <v>2020.11</v>
      </c>
      <c r="M147" s="38" t="s">
        <v>113</v>
      </c>
      <c r="N147" s="38" t="s">
        <v>113</v>
      </c>
    </row>
    <row r="148" s="19" customFormat="1" ht="75" customHeight="1" spans="1:14">
      <c r="A148" s="28">
        <v>28</v>
      </c>
      <c r="B148" s="38" t="s">
        <v>702</v>
      </c>
      <c r="C148" s="34" t="s">
        <v>703</v>
      </c>
      <c r="D148" s="28" t="s">
        <v>73</v>
      </c>
      <c r="E148" s="28" t="s">
        <v>404</v>
      </c>
      <c r="F148" s="28" t="s">
        <v>600</v>
      </c>
      <c r="G148" s="28">
        <v>14</v>
      </c>
      <c r="H148" s="27" t="s">
        <v>32</v>
      </c>
      <c r="I148" s="28">
        <v>14</v>
      </c>
      <c r="J148" s="34" t="s">
        <v>704</v>
      </c>
      <c r="K148" s="28">
        <v>2020.4</v>
      </c>
      <c r="L148" s="28">
        <v>2020.11</v>
      </c>
      <c r="M148" s="38" t="s">
        <v>113</v>
      </c>
      <c r="N148" s="38" t="s">
        <v>113</v>
      </c>
    </row>
    <row r="149" s="19" customFormat="1" ht="75" customHeight="1" spans="1:14">
      <c r="A149" s="28">
        <v>29</v>
      </c>
      <c r="B149" s="38" t="s">
        <v>705</v>
      </c>
      <c r="C149" s="34" t="s">
        <v>706</v>
      </c>
      <c r="D149" s="28" t="s">
        <v>95</v>
      </c>
      <c r="E149" s="28" t="s">
        <v>342</v>
      </c>
      <c r="F149" s="28" t="s">
        <v>600</v>
      </c>
      <c r="G149" s="28">
        <v>15</v>
      </c>
      <c r="H149" s="27" t="s">
        <v>32</v>
      </c>
      <c r="I149" s="28">
        <v>15</v>
      </c>
      <c r="J149" s="34" t="s">
        <v>707</v>
      </c>
      <c r="K149" s="28">
        <v>2020.4</v>
      </c>
      <c r="L149" s="28">
        <v>2020.11</v>
      </c>
      <c r="M149" s="38" t="s">
        <v>113</v>
      </c>
      <c r="N149" s="38" t="s">
        <v>113</v>
      </c>
    </row>
    <row r="150" s="19" customFormat="1" ht="75" customHeight="1" spans="1:14">
      <c r="A150" s="28">
        <v>30</v>
      </c>
      <c r="B150" s="38" t="s">
        <v>708</v>
      </c>
      <c r="C150" s="34" t="s">
        <v>709</v>
      </c>
      <c r="D150" s="28" t="s">
        <v>89</v>
      </c>
      <c r="E150" s="28" t="s">
        <v>710</v>
      </c>
      <c r="F150" s="28" t="s">
        <v>600</v>
      </c>
      <c r="G150" s="28">
        <v>5</v>
      </c>
      <c r="H150" s="27" t="s">
        <v>32</v>
      </c>
      <c r="I150" s="28">
        <v>5</v>
      </c>
      <c r="J150" s="34" t="s">
        <v>711</v>
      </c>
      <c r="K150" s="28">
        <v>2020.4</v>
      </c>
      <c r="L150" s="28">
        <v>2020.11</v>
      </c>
      <c r="M150" s="38" t="s">
        <v>113</v>
      </c>
      <c r="N150" s="38" t="s">
        <v>113</v>
      </c>
    </row>
    <row r="151" s="19" customFormat="1" ht="75" customHeight="1" spans="1:14">
      <c r="A151" s="28">
        <v>31</v>
      </c>
      <c r="B151" s="38" t="s">
        <v>712</v>
      </c>
      <c r="C151" s="34" t="s">
        <v>713</v>
      </c>
      <c r="D151" s="28" t="s">
        <v>95</v>
      </c>
      <c r="E151" s="28" t="s">
        <v>487</v>
      </c>
      <c r="F151" s="28" t="s">
        <v>600</v>
      </c>
      <c r="G151" s="28">
        <v>10</v>
      </c>
      <c r="H151" s="27" t="s">
        <v>32</v>
      </c>
      <c r="I151" s="28">
        <v>10</v>
      </c>
      <c r="J151" s="34" t="s">
        <v>714</v>
      </c>
      <c r="K151" s="28">
        <v>2020.4</v>
      </c>
      <c r="L151" s="28">
        <v>2020.11</v>
      </c>
      <c r="M151" s="38" t="s">
        <v>113</v>
      </c>
      <c r="N151" s="38" t="s">
        <v>113</v>
      </c>
    </row>
    <row r="152" s="19" customFormat="1" ht="75" customHeight="1" spans="1:14">
      <c r="A152" s="28">
        <v>32</v>
      </c>
      <c r="B152" s="38" t="s">
        <v>715</v>
      </c>
      <c r="C152" s="34" t="s">
        <v>716</v>
      </c>
      <c r="D152" s="28" t="s">
        <v>29</v>
      </c>
      <c r="E152" s="28" t="s">
        <v>717</v>
      </c>
      <c r="F152" s="28" t="s">
        <v>600</v>
      </c>
      <c r="G152" s="28">
        <v>15</v>
      </c>
      <c r="H152" s="27" t="s">
        <v>32</v>
      </c>
      <c r="I152" s="28">
        <v>15</v>
      </c>
      <c r="J152" s="34" t="s">
        <v>718</v>
      </c>
      <c r="K152" s="28">
        <v>2020.4</v>
      </c>
      <c r="L152" s="28">
        <v>2020.11</v>
      </c>
      <c r="M152" s="38" t="s">
        <v>113</v>
      </c>
      <c r="N152" s="38" t="s">
        <v>113</v>
      </c>
    </row>
    <row r="153" s="19" customFormat="1" ht="75" customHeight="1" spans="1:14">
      <c r="A153" s="28">
        <v>33</v>
      </c>
      <c r="B153" s="38" t="s">
        <v>719</v>
      </c>
      <c r="C153" s="34" t="s">
        <v>720</v>
      </c>
      <c r="D153" s="28" t="s">
        <v>62</v>
      </c>
      <c r="E153" s="28" t="s">
        <v>721</v>
      </c>
      <c r="F153" s="28" t="s">
        <v>600</v>
      </c>
      <c r="G153" s="28">
        <v>15</v>
      </c>
      <c r="H153" s="27" t="s">
        <v>32</v>
      </c>
      <c r="I153" s="28">
        <v>15</v>
      </c>
      <c r="J153" s="34" t="s">
        <v>722</v>
      </c>
      <c r="K153" s="28">
        <v>2020.4</v>
      </c>
      <c r="L153" s="28">
        <v>2020.11</v>
      </c>
      <c r="M153" s="38" t="s">
        <v>113</v>
      </c>
      <c r="N153" s="38" t="s">
        <v>113</v>
      </c>
    </row>
    <row r="154" s="19" customFormat="1" ht="75" customHeight="1" spans="1:14">
      <c r="A154" s="28">
        <v>34</v>
      </c>
      <c r="B154" s="38" t="s">
        <v>723</v>
      </c>
      <c r="C154" s="34" t="s">
        <v>724</v>
      </c>
      <c r="D154" s="28" t="s">
        <v>62</v>
      </c>
      <c r="E154" s="28" t="s">
        <v>721</v>
      </c>
      <c r="F154" s="28" t="s">
        <v>600</v>
      </c>
      <c r="G154" s="28">
        <v>15</v>
      </c>
      <c r="H154" s="27" t="s">
        <v>32</v>
      </c>
      <c r="I154" s="28">
        <v>15</v>
      </c>
      <c r="J154" s="34" t="s">
        <v>725</v>
      </c>
      <c r="K154" s="28">
        <v>2020.4</v>
      </c>
      <c r="L154" s="28">
        <v>2020.11</v>
      </c>
      <c r="M154" s="38" t="s">
        <v>113</v>
      </c>
      <c r="N154" s="38" t="s">
        <v>113</v>
      </c>
    </row>
    <row r="155" s="19" customFormat="1" ht="75" customHeight="1" spans="1:14">
      <c r="A155" s="28">
        <v>35</v>
      </c>
      <c r="B155" s="38" t="s">
        <v>726</v>
      </c>
      <c r="C155" s="34" t="s">
        <v>650</v>
      </c>
      <c r="D155" s="28" t="s">
        <v>29</v>
      </c>
      <c r="E155" s="28" t="s">
        <v>727</v>
      </c>
      <c r="F155" s="28" t="s">
        <v>600</v>
      </c>
      <c r="G155" s="28">
        <v>20</v>
      </c>
      <c r="H155" s="27" t="s">
        <v>32</v>
      </c>
      <c r="I155" s="28">
        <v>20</v>
      </c>
      <c r="J155" s="34" t="s">
        <v>728</v>
      </c>
      <c r="K155" s="28">
        <v>2020.4</v>
      </c>
      <c r="L155" s="28">
        <v>2020.11</v>
      </c>
      <c r="M155" s="38" t="s">
        <v>113</v>
      </c>
      <c r="N155" s="38" t="s">
        <v>113</v>
      </c>
    </row>
    <row r="156" s="19" customFormat="1" ht="75" customHeight="1" spans="1:14">
      <c r="A156" s="28">
        <v>36</v>
      </c>
      <c r="B156" s="38" t="s">
        <v>729</v>
      </c>
      <c r="C156" s="34" t="s">
        <v>730</v>
      </c>
      <c r="D156" s="28" t="s">
        <v>56</v>
      </c>
      <c r="E156" s="28" t="s">
        <v>647</v>
      </c>
      <c r="F156" s="28" t="s">
        <v>600</v>
      </c>
      <c r="G156" s="28">
        <v>30</v>
      </c>
      <c r="H156" s="27" t="s">
        <v>32</v>
      </c>
      <c r="I156" s="28">
        <v>30</v>
      </c>
      <c r="J156" s="34" t="s">
        <v>731</v>
      </c>
      <c r="K156" s="28">
        <v>2020.4</v>
      </c>
      <c r="L156" s="28">
        <v>2020.11</v>
      </c>
      <c r="M156" s="38" t="s">
        <v>113</v>
      </c>
      <c r="N156" s="38" t="s">
        <v>113</v>
      </c>
    </row>
    <row r="157" s="19" customFormat="1" ht="75" customHeight="1" spans="1:14">
      <c r="A157" s="28">
        <v>37</v>
      </c>
      <c r="B157" s="38" t="s">
        <v>732</v>
      </c>
      <c r="C157" s="34" t="s">
        <v>733</v>
      </c>
      <c r="D157" s="28" t="s">
        <v>73</v>
      </c>
      <c r="E157" s="28" t="s">
        <v>368</v>
      </c>
      <c r="F157" s="28" t="s">
        <v>600</v>
      </c>
      <c r="G157" s="28">
        <v>12</v>
      </c>
      <c r="H157" s="27" t="s">
        <v>32</v>
      </c>
      <c r="I157" s="28">
        <v>12</v>
      </c>
      <c r="J157" s="34" t="s">
        <v>734</v>
      </c>
      <c r="K157" s="28">
        <v>2020.4</v>
      </c>
      <c r="L157" s="28">
        <v>2020.11</v>
      </c>
      <c r="M157" s="38" t="s">
        <v>113</v>
      </c>
      <c r="N157" s="38" t="s">
        <v>113</v>
      </c>
    </row>
    <row r="158" s="19" customFormat="1" ht="75" customHeight="1" spans="1:14">
      <c r="A158" s="28">
        <v>38</v>
      </c>
      <c r="B158" s="38" t="s">
        <v>735</v>
      </c>
      <c r="C158" s="34" t="s">
        <v>736</v>
      </c>
      <c r="D158" s="28" t="s">
        <v>39</v>
      </c>
      <c r="E158" s="28" t="s">
        <v>737</v>
      </c>
      <c r="F158" s="28" t="s">
        <v>600</v>
      </c>
      <c r="G158" s="28">
        <v>20</v>
      </c>
      <c r="H158" s="27" t="s">
        <v>32</v>
      </c>
      <c r="I158" s="28">
        <v>20</v>
      </c>
      <c r="J158" s="34" t="s">
        <v>738</v>
      </c>
      <c r="K158" s="28">
        <v>2020.4</v>
      </c>
      <c r="L158" s="28">
        <v>2020.11</v>
      </c>
      <c r="M158" s="38" t="s">
        <v>113</v>
      </c>
      <c r="N158" s="38" t="s">
        <v>113</v>
      </c>
    </row>
    <row r="159" s="19" customFormat="1" ht="75" customHeight="1" spans="1:14">
      <c r="A159" s="28">
        <v>39</v>
      </c>
      <c r="B159" s="38" t="s">
        <v>739</v>
      </c>
      <c r="C159" s="34" t="s">
        <v>740</v>
      </c>
      <c r="D159" s="28" t="s">
        <v>73</v>
      </c>
      <c r="E159" s="28" t="s">
        <v>440</v>
      </c>
      <c r="F159" s="28" t="s">
        <v>600</v>
      </c>
      <c r="G159" s="28">
        <v>20</v>
      </c>
      <c r="H159" s="27" t="s">
        <v>32</v>
      </c>
      <c r="I159" s="28">
        <v>20</v>
      </c>
      <c r="J159" s="34" t="s">
        <v>741</v>
      </c>
      <c r="K159" s="28">
        <v>2020.4</v>
      </c>
      <c r="L159" s="28">
        <v>2020.11</v>
      </c>
      <c r="M159" s="38" t="s">
        <v>113</v>
      </c>
      <c r="N159" s="38" t="s">
        <v>113</v>
      </c>
    </row>
    <row r="160" s="19" customFormat="1" ht="75" customHeight="1" spans="1:14">
      <c r="A160" s="28">
        <v>40</v>
      </c>
      <c r="B160" s="61" t="s">
        <v>742</v>
      </c>
      <c r="C160" s="34" t="s">
        <v>743</v>
      </c>
      <c r="D160" s="28" t="s">
        <v>95</v>
      </c>
      <c r="E160" s="28" t="s">
        <v>744</v>
      </c>
      <c r="F160" s="28" t="s">
        <v>600</v>
      </c>
      <c r="G160" s="28">
        <v>10</v>
      </c>
      <c r="H160" s="27" t="s">
        <v>32</v>
      </c>
      <c r="I160" s="28">
        <v>10</v>
      </c>
      <c r="J160" s="34" t="s">
        <v>745</v>
      </c>
      <c r="K160" s="28">
        <v>2020.4</v>
      </c>
      <c r="L160" s="28">
        <v>2020.11</v>
      </c>
      <c r="M160" s="38" t="s">
        <v>113</v>
      </c>
      <c r="N160" s="38" t="s">
        <v>113</v>
      </c>
    </row>
    <row r="161" s="19" customFormat="1" ht="75" customHeight="1" spans="1:14">
      <c r="A161" s="28">
        <v>41</v>
      </c>
      <c r="B161" s="61" t="s">
        <v>746</v>
      </c>
      <c r="C161" s="34" t="s">
        <v>747</v>
      </c>
      <c r="D161" s="28" t="s">
        <v>79</v>
      </c>
      <c r="E161" s="28" t="s">
        <v>748</v>
      </c>
      <c r="F161" s="28" t="s">
        <v>600</v>
      </c>
      <c r="G161" s="28">
        <v>30</v>
      </c>
      <c r="H161" s="27" t="s">
        <v>32</v>
      </c>
      <c r="I161" s="28">
        <v>30</v>
      </c>
      <c r="J161" s="34" t="s">
        <v>749</v>
      </c>
      <c r="K161" s="28">
        <v>2020.4</v>
      </c>
      <c r="L161" s="28">
        <v>2020.11</v>
      </c>
      <c r="M161" s="38" t="s">
        <v>113</v>
      </c>
      <c r="N161" s="38" t="s">
        <v>113</v>
      </c>
    </row>
    <row r="162" s="19" customFormat="1" ht="75" customHeight="1" spans="1:14">
      <c r="A162" s="28">
        <v>42</v>
      </c>
      <c r="B162" s="28" t="s">
        <v>750</v>
      </c>
      <c r="C162" s="34" t="s">
        <v>751</v>
      </c>
      <c r="D162" s="28" t="s">
        <v>95</v>
      </c>
      <c r="E162" s="28" t="s">
        <v>631</v>
      </c>
      <c r="F162" s="28" t="s">
        <v>600</v>
      </c>
      <c r="G162" s="28">
        <v>25</v>
      </c>
      <c r="H162" s="27" t="s">
        <v>32</v>
      </c>
      <c r="I162" s="28">
        <v>25</v>
      </c>
      <c r="J162" s="34" t="s">
        <v>632</v>
      </c>
      <c r="K162" s="28">
        <v>2020.4</v>
      </c>
      <c r="L162" s="28">
        <v>2020.11</v>
      </c>
      <c r="M162" s="38" t="s">
        <v>113</v>
      </c>
      <c r="N162" s="38" t="s">
        <v>113</v>
      </c>
    </row>
    <row r="163" s="19" customFormat="1" ht="75" customHeight="1" spans="1:14">
      <c r="A163" s="28">
        <v>43</v>
      </c>
      <c r="B163" s="28" t="s">
        <v>752</v>
      </c>
      <c r="C163" s="34" t="s">
        <v>753</v>
      </c>
      <c r="D163" s="28" t="s">
        <v>56</v>
      </c>
      <c r="E163" s="28" t="s">
        <v>534</v>
      </c>
      <c r="F163" s="28" t="s">
        <v>600</v>
      </c>
      <c r="G163" s="28">
        <v>16</v>
      </c>
      <c r="H163" s="27" t="s">
        <v>32</v>
      </c>
      <c r="I163" s="28">
        <v>16</v>
      </c>
      <c r="J163" s="34" t="s">
        <v>754</v>
      </c>
      <c r="K163" s="28">
        <v>2020.4</v>
      </c>
      <c r="L163" s="28">
        <v>2020.11</v>
      </c>
      <c r="M163" s="38" t="s">
        <v>113</v>
      </c>
      <c r="N163" s="38" t="s">
        <v>113</v>
      </c>
    </row>
    <row r="164" s="19" customFormat="1" ht="75" customHeight="1" spans="1:14">
      <c r="A164" s="28">
        <v>44</v>
      </c>
      <c r="B164" s="28" t="s">
        <v>755</v>
      </c>
      <c r="C164" s="34" t="s">
        <v>756</v>
      </c>
      <c r="D164" s="28" t="s">
        <v>29</v>
      </c>
      <c r="E164" s="28" t="s">
        <v>757</v>
      </c>
      <c r="F164" s="28" t="s">
        <v>600</v>
      </c>
      <c r="G164" s="28">
        <v>15</v>
      </c>
      <c r="H164" s="27" t="s">
        <v>32</v>
      </c>
      <c r="I164" s="28">
        <v>15</v>
      </c>
      <c r="J164" s="34" t="s">
        <v>758</v>
      </c>
      <c r="K164" s="28">
        <v>2020.4</v>
      </c>
      <c r="L164" s="28">
        <v>2020.11</v>
      </c>
      <c r="M164" s="38" t="s">
        <v>113</v>
      </c>
      <c r="N164" s="38" t="s">
        <v>113</v>
      </c>
    </row>
    <row r="165" s="19" customFormat="1" ht="75" customHeight="1" spans="1:14">
      <c r="A165" s="28">
        <v>45</v>
      </c>
      <c r="B165" s="28" t="s">
        <v>759</v>
      </c>
      <c r="C165" s="34" t="s">
        <v>760</v>
      </c>
      <c r="D165" s="28" t="s">
        <v>29</v>
      </c>
      <c r="E165" s="28" t="s">
        <v>761</v>
      </c>
      <c r="F165" s="28" t="s">
        <v>600</v>
      </c>
      <c r="G165" s="28">
        <v>20</v>
      </c>
      <c r="H165" s="27" t="s">
        <v>32</v>
      </c>
      <c r="I165" s="28">
        <v>20</v>
      </c>
      <c r="J165" s="34" t="s">
        <v>762</v>
      </c>
      <c r="K165" s="28">
        <v>2020.4</v>
      </c>
      <c r="L165" s="28">
        <v>2020.11</v>
      </c>
      <c r="M165" s="38" t="s">
        <v>113</v>
      </c>
      <c r="N165" s="38" t="s">
        <v>113</v>
      </c>
    </row>
    <row r="166" s="19" customFormat="1" ht="75" customHeight="1" spans="1:14">
      <c r="A166" s="28">
        <v>46</v>
      </c>
      <c r="B166" s="28" t="s">
        <v>763</v>
      </c>
      <c r="C166" s="34" t="s">
        <v>764</v>
      </c>
      <c r="D166" s="28" t="s">
        <v>29</v>
      </c>
      <c r="E166" s="28" t="s">
        <v>765</v>
      </c>
      <c r="F166" s="28" t="s">
        <v>600</v>
      </c>
      <c r="G166" s="28">
        <v>10</v>
      </c>
      <c r="H166" s="27" t="s">
        <v>32</v>
      </c>
      <c r="I166" s="28">
        <v>10</v>
      </c>
      <c r="J166" s="34" t="s">
        <v>766</v>
      </c>
      <c r="K166" s="28">
        <v>2020.4</v>
      </c>
      <c r="L166" s="28">
        <v>2020.11</v>
      </c>
      <c r="M166" s="38" t="s">
        <v>113</v>
      </c>
      <c r="N166" s="38" t="s">
        <v>113</v>
      </c>
    </row>
    <row r="167" s="19" customFormat="1" ht="75" customHeight="1" spans="1:14">
      <c r="A167" s="28">
        <v>47</v>
      </c>
      <c r="B167" s="28" t="s">
        <v>767</v>
      </c>
      <c r="C167" s="34" t="s">
        <v>768</v>
      </c>
      <c r="D167" s="28" t="s">
        <v>29</v>
      </c>
      <c r="E167" s="28" t="s">
        <v>769</v>
      </c>
      <c r="F167" s="28" t="s">
        <v>600</v>
      </c>
      <c r="G167" s="28">
        <v>20</v>
      </c>
      <c r="H167" s="27" t="s">
        <v>32</v>
      </c>
      <c r="I167" s="28">
        <v>20</v>
      </c>
      <c r="J167" s="34" t="s">
        <v>770</v>
      </c>
      <c r="K167" s="28">
        <v>2020.4</v>
      </c>
      <c r="L167" s="28">
        <v>2020.11</v>
      </c>
      <c r="M167" s="38" t="s">
        <v>113</v>
      </c>
      <c r="N167" s="38" t="s">
        <v>113</v>
      </c>
    </row>
    <row r="168" s="19" customFormat="1" ht="75" customHeight="1" spans="1:14">
      <c r="A168" s="28">
        <v>48</v>
      </c>
      <c r="B168" s="28" t="s">
        <v>771</v>
      </c>
      <c r="C168" s="34" t="s">
        <v>772</v>
      </c>
      <c r="D168" s="28" t="s">
        <v>95</v>
      </c>
      <c r="E168" s="28" t="s">
        <v>773</v>
      </c>
      <c r="F168" s="28" t="s">
        <v>600</v>
      </c>
      <c r="G168" s="28">
        <v>20</v>
      </c>
      <c r="H168" s="27" t="s">
        <v>32</v>
      </c>
      <c r="I168" s="28">
        <v>20</v>
      </c>
      <c r="J168" s="34" t="s">
        <v>774</v>
      </c>
      <c r="K168" s="28">
        <v>2020.4</v>
      </c>
      <c r="L168" s="28">
        <v>2020.11</v>
      </c>
      <c r="M168" s="38" t="s">
        <v>113</v>
      </c>
      <c r="N168" s="38" t="s">
        <v>113</v>
      </c>
    </row>
    <row r="169" s="19" customFormat="1" ht="75" customHeight="1" spans="1:14">
      <c r="A169" s="28">
        <v>49</v>
      </c>
      <c r="B169" s="28" t="s">
        <v>775</v>
      </c>
      <c r="C169" s="34" t="s">
        <v>776</v>
      </c>
      <c r="D169" s="28" t="s">
        <v>89</v>
      </c>
      <c r="E169" s="28" t="s">
        <v>777</v>
      </c>
      <c r="F169" s="28" t="s">
        <v>600</v>
      </c>
      <c r="G169" s="28">
        <v>18</v>
      </c>
      <c r="H169" s="27" t="s">
        <v>32</v>
      </c>
      <c r="I169" s="28">
        <v>18</v>
      </c>
      <c r="J169" s="34" t="s">
        <v>778</v>
      </c>
      <c r="K169" s="28">
        <v>2020.4</v>
      </c>
      <c r="L169" s="28">
        <v>2020.11</v>
      </c>
      <c r="M169" s="38" t="s">
        <v>113</v>
      </c>
      <c r="N169" s="38" t="s">
        <v>113</v>
      </c>
    </row>
    <row r="170" s="19" customFormat="1" ht="75" customHeight="1" spans="1:14">
      <c r="A170" s="28">
        <v>50</v>
      </c>
      <c r="B170" s="28" t="s">
        <v>779</v>
      </c>
      <c r="C170" s="34" t="s">
        <v>780</v>
      </c>
      <c r="D170" s="28" t="s">
        <v>56</v>
      </c>
      <c r="E170" s="28" t="s">
        <v>651</v>
      </c>
      <c r="F170" s="28" t="s">
        <v>600</v>
      </c>
      <c r="G170" s="28">
        <v>14</v>
      </c>
      <c r="H170" s="27" t="s">
        <v>32</v>
      </c>
      <c r="I170" s="28">
        <v>14</v>
      </c>
      <c r="J170" s="34" t="s">
        <v>781</v>
      </c>
      <c r="K170" s="28">
        <v>2020.4</v>
      </c>
      <c r="L170" s="28">
        <v>2020.11</v>
      </c>
      <c r="M170" s="38" t="s">
        <v>113</v>
      </c>
      <c r="N170" s="38" t="s">
        <v>113</v>
      </c>
    </row>
    <row r="171" s="19" customFormat="1" ht="75" customHeight="1" spans="1:14">
      <c r="A171" s="28">
        <v>51</v>
      </c>
      <c r="B171" s="28" t="s">
        <v>782</v>
      </c>
      <c r="C171" s="34" t="s">
        <v>783</v>
      </c>
      <c r="D171" s="28" t="s">
        <v>56</v>
      </c>
      <c r="E171" s="28" t="s">
        <v>784</v>
      </c>
      <c r="F171" s="28" t="s">
        <v>600</v>
      </c>
      <c r="G171" s="28">
        <v>18</v>
      </c>
      <c r="H171" s="27" t="s">
        <v>32</v>
      </c>
      <c r="I171" s="28">
        <v>18</v>
      </c>
      <c r="J171" s="34" t="s">
        <v>785</v>
      </c>
      <c r="K171" s="28">
        <v>2020.4</v>
      </c>
      <c r="L171" s="28">
        <v>2020.11</v>
      </c>
      <c r="M171" s="38" t="s">
        <v>113</v>
      </c>
      <c r="N171" s="38" t="s">
        <v>113</v>
      </c>
    </row>
    <row r="172" s="19" customFormat="1" ht="75" customHeight="1" spans="1:14">
      <c r="A172" s="28">
        <v>52</v>
      </c>
      <c r="B172" s="28" t="s">
        <v>786</v>
      </c>
      <c r="C172" s="34" t="s">
        <v>787</v>
      </c>
      <c r="D172" s="28" t="s">
        <v>89</v>
      </c>
      <c r="E172" s="28" t="s">
        <v>788</v>
      </c>
      <c r="F172" s="28" t="s">
        <v>600</v>
      </c>
      <c r="G172" s="28">
        <v>15</v>
      </c>
      <c r="H172" s="27" t="s">
        <v>32</v>
      </c>
      <c r="I172" s="28">
        <v>15</v>
      </c>
      <c r="J172" s="34" t="s">
        <v>789</v>
      </c>
      <c r="K172" s="28">
        <v>2020.4</v>
      </c>
      <c r="L172" s="28">
        <v>2020.11</v>
      </c>
      <c r="M172" s="38" t="s">
        <v>113</v>
      </c>
      <c r="N172" s="38" t="s">
        <v>113</v>
      </c>
    </row>
    <row r="173" s="19" customFormat="1" ht="75" customHeight="1" spans="1:14">
      <c r="A173" s="28">
        <v>53</v>
      </c>
      <c r="B173" s="28" t="s">
        <v>790</v>
      </c>
      <c r="C173" s="34" t="s">
        <v>791</v>
      </c>
      <c r="D173" s="28" t="s">
        <v>62</v>
      </c>
      <c r="E173" s="28" t="s">
        <v>792</v>
      </c>
      <c r="F173" s="28" t="s">
        <v>600</v>
      </c>
      <c r="G173" s="28">
        <v>12</v>
      </c>
      <c r="H173" s="27" t="s">
        <v>32</v>
      </c>
      <c r="I173" s="28">
        <v>12</v>
      </c>
      <c r="J173" s="34" t="s">
        <v>793</v>
      </c>
      <c r="K173" s="28">
        <v>2020.4</v>
      </c>
      <c r="L173" s="28">
        <v>2020.11</v>
      </c>
      <c r="M173" s="38" t="s">
        <v>113</v>
      </c>
      <c r="N173" s="38" t="s">
        <v>113</v>
      </c>
    </row>
    <row r="174" s="19" customFormat="1" ht="75" customHeight="1" spans="1:14">
      <c r="A174" s="28">
        <v>54</v>
      </c>
      <c r="B174" s="28" t="s">
        <v>794</v>
      </c>
      <c r="C174" s="34" t="s">
        <v>795</v>
      </c>
      <c r="D174" s="28" t="s">
        <v>62</v>
      </c>
      <c r="E174" s="28" t="s">
        <v>796</v>
      </c>
      <c r="F174" s="28" t="s">
        <v>600</v>
      </c>
      <c r="G174" s="28">
        <v>14</v>
      </c>
      <c r="H174" s="27" t="s">
        <v>32</v>
      </c>
      <c r="I174" s="28">
        <v>14</v>
      </c>
      <c r="J174" s="34" t="s">
        <v>797</v>
      </c>
      <c r="K174" s="28">
        <v>2020.4</v>
      </c>
      <c r="L174" s="28">
        <v>2020.11</v>
      </c>
      <c r="M174" s="38" t="s">
        <v>113</v>
      </c>
      <c r="N174" s="38" t="s">
        <v>113</v>
      </c>
    </row>
    <row r="175" s="19" customFormat="1" ht="75" customHeight="1" spans="1:14">
      <c r="A175" s="28">
        <v>55</v>
      </c>
      <c r="B175" s="28" t="s">
        <v>798</v>
      </c>
      <c r="C175" s="34" t="s">
        <v>799</v>
      </c>
      <c r="D175" s="28" t="s">
        <v>56</v>
      </c>
      <c r="E175" s="28" t="s">
        <v>800</v>
      </c>
      <c r="F175" s="28" t="s">
        <v>600</v>
      </c>
      <c r="G175" s="28">
        <v>20</v>
      </c>
      <c r="H175" s="27" t="s">
        <v>32</v>
      </c>
      <c r="I175" s="28">
        <v>20</v>
      </c>
      <c r="J175" s="34" t="s">
        <v>801</v>
      </c>
      <c r="K175" s="28">
        <v>2020.4</v>
      </c>
      <c r="L175" s="28">
        <v>2020.11</v>
      </c>
      <c r="M175" s="38" t="s">
        <v>113</v>
      </c>
      <c r="N175" s="38" t="s">
        <v>113</v>
      </c>
    </row>
    <row r="176" s="19" customFormat="1" ht="75" customHeight="1" spans="1:14">
      <c r="A176" s="28">
        <v>56</v>
      </c>
      <c r="B176" s="28" t="s">
        <v>802</v>
      </c>
      <c r="C176" s="34" t="s">
        <v>803</v>
      </c>
      <c r="D176" s="28" t="s">
        <v>73</v>
      </c>
      <c r="E176" s="28" t="s">
        <v>804</v>
      </c>
      <c r="F176" s="28" t="s">
        <v>805</v>
      </c>
      <c r="G176" s="28">
        <v>10</v>
      </c>
      <c r="H176" s="27" t="s">
        <v>32</v>
      </c>
      <c r="I176" s="28">
        <v>10</v>
      </c>
      <c r="J176" s="34" t="s">
        <v>806</v>
      </c>
      <c r="K176" s="28">
        <v>2020.4</v>
      </c>
      <c r="L176" s="28">
        <v>2020.11</v>
      </c>
      <c r="M176" s="38" t="s">
        <v>113</v>
      </c>
      <c r="N176" s="38" t="s">
        <v>113</v>
      </c>
    </row>
    <row r="177" s="19" customFormat="1" ht="75" customHeight="1" spans="1:14">
      <c r="A177" s="28">
        <v>57</v>
      </c>
      <c r="B177" s="28" t="s">
        <v>807</v>
      </c>
      <c r="C177" s="34" t="s">
        <v>808</v>
      </c>
      <c r="D177" s="28" t="s">
        <v>73</v>
      </c>
      <c r="E177" s="28" t="s">
        <v>804</v>
      </c>
      <c r="F177" s="28" t="s">
        <v>805</v>
      </c>
      <c r="G177" s="28">
        <v>15</v>
      </c>
      <c r="H177" s="27" t="s">
        <v>32</v>
      </c>
      <c r="I177" s="28">
        <v>15</v>
      </c>
      <c r="J177" s="34" t="s">
        <v>809</v>
      </c>
      <c r="K177" s="28">
        <v>2020.4</v>
      </c>
      <c r="L177" s="28">
        <v>2020.11</v>
      </c>
      <c r="M177" s="38" t="s">
        <v>113</v>
      </c>
      <c r="N177" s="38" t="s">
        <v>113</v>
      </c>
    </row>
    <row r="178" s="19" customFormat="1" ht="75" customHeight="1" spans="1:14">
      <c r="A178" s="28">
        <v>58</v>
      </c>
      <c r="B178" s="28" t="s">
        <v>810</v>
      </c>
      <c r="C178" s="34" t="s">
        <v>811</v>
      </c>
      <c r="D178" s="28" t="s">
        <v>62</v>
      </c>
      <c r="E178" s="28" t="s">
        <v>620</v>
      </c>
      <c r="F178" s="28" t="s">
        <v>805</v>
      </c>
      <c r="G178" s="28">
        <v>18</v>
      </c>
      <c r="H178" s="27" t="s">
        <v>32</v>
      </c>
      <c r="I178" s="28">
        <v>18</v>
      </c>
      <c r="J178" s="34" t="s">
        <v>812</v>
      </c>
      <c r="K178" s="28">
        <v>2020.4</v>
      </c>
      <c r="L178" s="28">
        <v>2020.11</v>
      </c>
      <c r="M178" s="38" t="s">
        <v>113</v>
      </c>
      <c r="N178" s="38" t="s">
        <v>113</v>
      </c>
    </row>
    <row r="179" s="19" customFormat="1" ht="75" customHeight="1" spans="1:14">
      <c r="A179" s="28">
        <v>59</v>
      </c>
      <c r="B179" s="28" t="s">
        <v>813</v>
      </c>
      <c r="C179" s="34" t="s">
        <v>814</v>
      </c>
      <c r="D179" s="28" t="s">
        <v>95</v>
      </c>
      <c r="E179" s="28" t="s">
        <v>272</v>
      </c>
      <c r="F179" s="28" t="s">
        <v>815</v>
      </c>
      <c r="G179" s="28">
        <v>15</v>
      </c>
      <c r="H179" s="27" t="s">
        <v>32</v>
      </c>
      <c r="I179" s="28">
        <v>15</v>
      </c>
      <c r="J179" s="34" t="s">
        <v>816</v>
      </c>
      <c r="K179" s="28">
        <v>2020.4</v>
      </c>
      <c r="L179" s="28">
        <v>2020.11</v>
      </c>
      <c r="M179" s="38" t="s">
        <v>113</v>
      </c>
      <c r="N179" s="38" t="s">
        <v>113</v>
      </c>
    </row>
    <row r="180" s="19" customFormat="1" ht="75" customHeight="1" spans="1:14">
      <c r="A180" s="28">
        <v>60</v>
      </c>
      <c r="B180" s="28" t="s">
        <v>817</v>
      </c>
      <c r="C180" s="34" t="s">
        <v>818</v>
      </c>
      <c r="D180" s="28" t="s">
        <v>29</v>
      </c>
      <c r="E180" s="28" t="s">
        <v>819</v>
      </c>
      <c r="F180" s="28" t="s">
        <v>600</v>
      </c>
      <c r="G180" s="28">
        <v>24</v>
      </c>
      <c r="H180" s="27" t="s">
        <v>32</v>
      </c>
      <c r="I180" s="28">
        <v>24</v>
      </c>
      <c r="J180" s="34" t="s">
        <v>820</v>
      </c>
      <c r="K180" s="28">
        <v>2020.4</v>
      </c>
      <c r="L180" s="28">
        <v>2020.11</v>
      </c>
      <c r="M180" s="38" t="s">
        <v>113</v>
      </c>
      <c r="N180" s="38" t="s">
        <v>113</v>
      </c>
    </row>
    <row r="181" s="19" customFormat="1" ht="75" customHeight="1" spans="1:14">
      <c r="A181" s="28">
        <v>61</v>
      </c>
      <c r="B181" s="28" t="s">
        <v>821</v>
      </c>
      <c r="C181" s="34" t="s">
        <v>822</v>
      </c>
      <c r="D181" s="28" t="s">
        <v>39</v>
      </c>
      <c r="E181" s="28" t="s">
        <v>823</v>
      </c>
      <c r="F181" s="28" t="s">
        <v>600</v>
      </c>
      <c r="G181" s="28">
        <v>6</v>
      </c>
      <c r="H181" s="27" t="s">
        <v>32</v>
      </c>
      <c r="I181" s="28">
        <v>6</v>
      </c>
      <c r="J181" s="34" t="s">
        <v>824</v>
      </c>
      <c r="K181" s="28">
        <v>2020.4</v>
      </c>
      <c r="L181" s="28">
        <v>2020.11</v>
      </c>
      <c r="M181" s="38" t="s">
        <v>113</v>
      </c>
      <c r="N181" s="38" t="s">
        <v>113</v>
      </c>
    </row>
    <row r="182" s="19" customFormat="1" ht="75" customHeight="1" spans="1:14">
      <c r="A182" s="28">
        <v>62</v>
      </c>
      <c r="B182" s="28" t="s">
        <v>825</v>
      </c>
      <c r="C182" s="34" t="s">
        <v>826</v>
      </c>
      <c r="D182" s="28" t="s">
        <v>79</v>
      </c>
      <c r="E182" s="28" t="s">
        <v>475</v>
      </c>
      <c r="F182" s="28" t="s">
        <v>600</v>
      </c>
      <c r="G182" s="28">
        <v>18</v>
      </c>
      <c r="H182" s="27" t="s">
        <v>32</v>
      </c>
      <c r="I182" s="28">
        <v>18</v>
      </c>
      <c r="J182" s="34" t="s">
        <v>827</v>
      </c>
      <c r="K182" s="28">
        <v>2020.4</v>
      </c>
      <c r="L182" s="28">
        <v>2020.11</v>
      </c>
      <c r="M182" s="38" t="s">
        <v>113</v>
      </c>
      <c r="N182" s="38" t="s">
        <v>113</v>
      </c>
    </row>
    <row r="183" s="19" customFormat="1" ht="75" customHeight="1" spans="1:14">
      <c r="A183" s="28">
        <v>63</v>
      </c>
      <c r="B183" s="28" t="s">
        <v>828</v>
      </c>
      <c r="C183" s="34" t="s">
        <v>829</v>
      </c>
      <c r="D183" s="28" t="s">
        <v>95</v>
      </c>
      <c r="E183" s="28" t="s">
        <v>830</v>
      </c>
      <c r="F183" s="28" t="s">
        <v>831</v>
      </c>
      <c r="G183" s="28">
        <v>13</v>
      </c>
      <c r="H183" s="27" t="s">
        <v>32</v>
      </c>
      <c r="I183" s="28">
        <v>13</v>
      </c>
      <c r="J183" s="34" t="s">
        <v>832</v>
      </c>
      <c r="K183" s="28">
        <v>2020.4</v>
      </c>
      <c r="L183" s="28">
        <v>2020.11</v>
      </c>
      <c r="M183" s="38" t="s">
        <v>113</v>
      </c>
      <c r="N183" s="38" t="s">
        <v>113</v>
      </c>
    </row>
    <row r="184" s="19" customFormat="1" ht="75" customHeight="1" spans="1:14">
      <c r="A184" s="28">
        <v>64</v>
      </c>
      <c r="B184" s="28" t="s">
        <v>833</v>
      </c>
      <c r="C184" s="34" t="s">
        <v>791</v>
      </c>
      <c r="D184" s="28" t="s">
        <v>79</v>
      </c>
      <c r="E184" s="28" t="s">
        <v>834</v>
      </c>
      <c r="F184" s="28" t="s">
        <v>600</v>
      </c>
      <c r="G184" s="28">
        <v>15</v>
      </c>
      <c r="H184" s="27" t="s">
        <v>32</v>
      </c>
      <c r="I184" s="28">
        <v>15</v>
      </c>
      <c r="J184" s="34" t="s">
        <v>835</v>
      </c>
      <c r="K184" s="28">
        <v>2020.4</v>
      </c>
      <c r="L184" s="28">
        <v>2020.11</v>
      </c>
      <c r="M184" s="38" t="s">
        <v>113</v>
      </c>
      <c r="N184" s="38" t="s">
        <v>113</v>
      </c>
    </row>
    <row r="185" s="19" customFormat="1" ht="75" customHeight="1" spans="1:14">
      <c r="A185" s="28">
        <v>65</v>
      </c>
      <c r="B185" s="28" t="s">
        <v>836</v>
      </c>
      <c r="C185" s="34" t="s">
        <v>837</v>
      </c>
      <c r="D185" s="28" t="s">
        <v>50</v>
      </c>
      <c r="E185" s="28" t="s">
        <v>278</v>
      </c>
      <c r="F185" s="28" t="s">
        <v>838</v>
      </c>
      <c r="G185" s="28">
        <v>30</v>
      </c>
      <c r="H185" s="27" t="s">
        <v>32</v>
      </c>
      <c r="I185" s="28">
        <v>30</v>
      </c>
      <c r="J185" s="34" t="s">
        <v>839</v>
      </c>
      <c r="K185" s="28">
        <v>2020.4</v>
      </c>
      <c r="L185" s="28">
        <v>2020.11</v>
      </c>
      <c r="M185" s="38" t="s">
        <v>113</v>
      </c>
      <c r="N185" s="38" t="s">
        <v>113</v>
      </c>
    </row>
    <row r="186" s="19" customFormat="1" ht="75" customHeight="1" spans="1:14">
      <c r="A186" s="28">
        <v>66</v>
      </c>
      <c r="B186" s="38" t="s">
        <v>840</v>
      </c>
      <c r="C186" s="34" t="s">
        <v>841</v>
      </c>
      <c r="D186" s="28" t="s">
        <v>56</v>
      </c>
      <c r="E186" s="28" t="s">
        <v>842</v>
      </c>
      <c r="F186" s="28" t="s">
        <v>843</v>
      </c>
      <c r="G186" s="28">
        <v>30</v>
      </c>
      <c r="H186" s="27" t="s">
        <v>32</v>
      </c>
      <c r="I186" s="28">
        <v>30</v>
      </c>
      <c r="J186" s="34" t="s">
        <v>844</v>
      </c>
      <c r="K186" s="28">
        <v>2020.4</v>
      </c>
      <c r="L186" s="28">
        <v>2020.11</v>
      </c>
      <c r="M186" s="38" t="s">
        <v>113</v>
      </c>
      <c r="N186" s="38" t="s">
        <v>113</v>
      </c>
    </row>
    <row r="187" s="19" customFormat="1" ht="37" customHeight="1" spans="1:14">
      <c r="A187" s="27" t="s">
        <v>845</v>
      </c>
      <c r="B187" s="43" t="s">
        <v>846</v>
      </c>
      <c r="C187" s="44" t="s">
        <v>847</v>
      </c>
      <c r="D187" s="43"/>
      <c r="E187" s="43"/>
      <c r="F187" s="43"/>
      <c r="G187" s="43"/>
      <c r="H187" s="45"/>
      <c r="I187" s="43"/>
      <c r="J187" s="44"/>
      <c r="K187" s="51"/>
      <c r="L187" s="51"/>
      <c r="M187" s="27"/>
      <c r="N187" s="43">
        <v>200</v>
      </c>
    </row>
    <row r="188" s="20" customFormat="1" ht="61" customHeight="1" spans="1:14">
      <c r="A188" s="28">
        <v>1</v>
      </c>
      <c r="B188" s="28" t="s">
        <v>848</v>
      </c>
      <c r="C188" s="34" t="s">
        <v>849</v>
      </c>
      <c r="D188" s="28" t="s">
        <v>29</v>
      </c>
      <c r="E188" s="28" t="s">
        <v>214</v>
      </c>
      <c r="F188" s="28" t="s">
        <v>850</v>
      </c>
      <c r="G188" s="28">
        <v>8</v>
      </c>
      <c r="H188" s="28" t="s">
        <v>179</v>
      </c>
      <c r="I188" s="28">
        <v>8</v>
      </c>
      <c r="J188" s="34" t="s">
        <v>851</v>
      </c>
      <c r="K188" s="62" t="s">
        <v>109</v>
      </c>
      <c r="L188" s="62" t="s">
        <v>110</v>
      </c>
      <c r="M188" s="28" t="s">
        <v>852</v>
      </c>
      <c r="N188" s="28" t="s">
        <v>852</v>
      </c>
    </row>
    <row r="189" s="20" customFormat="1" ht="61" customHeight="1" spans="1:14">
      <c r="A189" s="28">
        <v>2</v>
      </c>
      <c r="B189" s="28" t="s">
        <v>853</v>
      </c>
      <c r="C189" s="34" t="s">
        <v>849</v>
      </c>
      <c r="D189" s="28" t="s">
        <v>29</v>
      </c>
      <c r="E189" s="28" t="s">
        <v>255</v>
      </c>
      <c r="F189" s="28" t="s">
        <v>850</v>
      </c>
      <c r="G189" s="28">
        <v>8</v>
      </c>
      <c r="H189" s="28" t="s">
        <v>179</v>
      </c>
      <c r="I189" s="28">
        <v>8</v>
      </c>
      <c r="J189" s="34" t="s">
        <v>851</v>
      </c>
      <c r="K189" s="62" t="s">
        <v>109</v>
      </c>
      <c r="L189" s="62" t="s">
        <v>110</v>
      </c>
      <c r="M189" s="28" t="s">
        <v>852</v>
      </c>
      <c r="N189" s="28" t="s">
        <v>852</v>
      </c>
    </row>
    <row r="190" s="20" customFormat="1" ht="61" customHeight="1" spans="1:14">
      <c r="A190" s="28">
        <v>3</v>
      </c>
      <c r="B190" s="28" t="s">
        <v>854</v>
      </c>
      <c r="C190" s="34" t="s">
        <v>855</v>
      </c>
      <c r="D190" s="28" t="s">
        <v>29</v>
      </c>
      <c r="E190" s="28" t="s">
        <v>856</v>
      </c>
      <c r="F190" s="28" t="s">
        <v>857</v>
      </c>
      <c r="G190" s="28">
        <v>8</v>
      </c>
      <c r="H190" s="28" t="s">
        <v>179</v>
      </c>
      <c r="I190" s="28">
        <v>8</v>
      </c>
      <c r="J190" s="34" t="s">
        <v>851</v>
      </c>
      <c r="K190" s="62" t="s">
        <v>109</v>
      </c>
      <c r="L190" s="62" t="s">
        <v>110</v>
      </c>
      <c r="M190" s="28" t="s">
        <v>852</v>
      </c>
      <c r="N190" s="28" t="s">
        <v>852</v>
      </c>
    </row>
    <row r="191" s="20" customFormat="1" ht="93" customHeight="1" spans="1:14">
      <c r="A191" s="28">
        <v>4</v>
      </c>
      <c r="B191" s="28" t="s">
        <v>858</v>
      </c>
      <c r="C191" s="34" t="s">
        <v>859</v>
      </c>
      <c r="D191" s="28" t="s">
        <v>29</v>
      </c>
      <c r="E191" s="28" t="s">
        <v>819</v>
      </c>
      <c r="F191" s="28" t="s">
        <v>860</v>
      </c>
      <c r="G191" s="28">
        <v>8</v>
      </c>
      <c r="H191" s="28" t="s">
        <v>179</v>
      </c>
      <c r="I191" s="28">
        <v>8</v>
      </c>
      <c r="J191" s="34" t="s">
        <v>851</v>
      </c>
      <c r="K191" s="62" t="s">
        <v>109</v>
      </c>
      <c r="L191" s="62" t="s">
        <v>110</v>
      </c>
      <c r="M191" s="28" t="s">
        <v>852</v>
      </c>
      <c r="N191" s="28" t="s">
        <v>852</v>
      </c>
    </row>
    <row r="192" s="20" customFormat="1" ht="70.05" customHeight="1" spans="1:14">
      <c r="A192" s="28">
        <v>5</v>
      </c>
      <c r="B192" s="28" t="s">
        <v>861</v>
      </c>
      <c r="C192" s="34" t="s">
        <v>862</v>
      </c>
      <c r="D192" s="28" t="s">
        <v>29</v>
      </c>
      <c r="E192" s="28" t="s">
        <v>863</v>
      </c>
      <c r="F192" s="28" t="s">
        <v>864</v>
      </c>
      <c r="G192" s="28">
        <v>8</v>
      </c>
      <c r="H192" s="28" t="s">
        <v>179</v>
      </c>
      <c r="I192" s="28">
        <v>8</v>
      </c>
      <c r="J192" s="34" t="s">
        <v>851</v>
      </c>
      <c r="K192" s="62" t="s">
        <v>109</v>
      </c>
      <c r="L192" s="62" t="s">
        <v>110</v>
      </c>
      <c r="M192" s="28" t="s">
        <v>852</v>
      </c>
      <c r="N192" s="28" t="s">
        <v>852</v>
      </c>
    </row>
    <row r="193" s="20" customFormat="1" ht="50" customHeight="1" spans="1:14">
      <c r="A193" s="28">
        <v>6</v>
      </c>
      <c r="B193" s="28" t="s">
        <v>865</v>
      </c>
      <c r="C193" s="34" t="s">
        <v>866</v>
      </c>
      <c r="D193" s="28" t="s">
        <v>29</v>
      </c>
      <c r="E193" s="28" t="s">
        <v>867</v>
      </c>
      <c r="F193" s="28" t="s">
        <v>868</v>
      </c>
      <c r="G193" s="28">
        <v>8</v>
      </c>
      <c r="H193" s="28" t="s">
        <v>179</v>
      </c>
      <c r="I193" s="28">
        <v>8</v>
      </c>
      <c r="J193" s="34" t="s">
        <v>851</v>
      </c>
      <c r="K193" s="62" t="s">
        <v>109</v>
      </c>
      <c r="L193" s="62" t="s">
        <v>110</v>
      </c>
      <c r="M193" s="28" t="s">
        <v>852</v>
      </c>
      <c r="N193" s="28" t="s">
        <v>852</v>
      </c>
    </row>
    <row r="194" s="20" customFormat="1" ht="59" customHeight="1" spans="1:14">
      <c r="A194" s="28">
        <v>7</v>
      </c>
      <c r="B194" s="28" t="s">
        <v>869</v>
      </c>
      <c r="C194" s="34" t="s">
        <v>870</v>
      </c>
      <c r="D194" s="28" t="s">
        <v>79</v>
      </c>
      <c r="E194" s="28" t="s">
        <v>351</v>
      </c>
      <c r="F194" s="28" t="s">
        <v>871</v>
      </c>
      <c r="G194" s="28">
        <v>8</v>
      </c>
      <c r="H194" s="28" t="s">
        <v>179</v>
      </c>
      <c r="I194" s="28">
        <v>8</v>
      </c>
      <c r="J194" s="34" t="s">
        <v>851</v>
      </c>
      <c r="K194" s="62" t="s">
        <v>109</v>
      </c>
      <c r="L194" s="62" t="s">
        <v>110</v>
      </c>
      <c r="M194" s="28" t="s">
        <v>852</v>
      </c>
      <c r="N194" s="28" t="s">
        <v>852</v>
      </c>
    </row>
    <row r="195" s="20" customFormat="1" ht="45" customHeight="1" spans="1:14">
      <c r="A195" s="28">
        <v>8</v>
      </c>
      <c r="B195" s="28" t="s">
        <v>872</v>
      </c>
      <c r="C195" s="34" t="s">
        <v>873</v>
      </c>
      <c r="D195" s="28" t="s">
        <v>79</v>
      </c>
      <c r="E195" s="28" t="s">
        <v>874</v>
      </c>
      <c r="F195" s="28" t="s">
        <v>875</v>
      </c>
      <c r="G195" s="28">
        <v>5</v>
      </c>
      <c r="H195" s="28" t="s">
        <v>179</v>
      </c>
      <c r="I195" s="28">
        <v>5</v>
      </c>
      <c r="J195" s="34" t="s">
        <v>851</v>
      </c>
      <c r="K195" s="62" t="s">
        <v>109</v>
      </c>
      <c r="L195" s="62" t="s">
        <v>110</v>
      </c>
      <c r="M195" s="28" t="s">
        <v>852</v>
      </c>
      <c r="N195" s="28" t="s">
        <v>852</v>
      </c>
    </row>
    <row r="196" s="20" customFormat="1" ht="43" customHeight="1" spans="1:14">
      <c r="A196" s="28">
        <v>9</v>
      </c>
      <c r="B196" s="28" t="s">
        <v>876</v>
      </c>
      <c r="C196" s="34" t="s">
        <v>877</v>
      </c>
      <c r="D196" s="28" t="s">
        <v>79</v>
      </c>
      <c r="E196" s="28" t="s">
        <v>878</v>
      </c>
      <c r="F196" s="28" t="s">
        <v>879</v>
      </c>
      <c r="G196" s="28">
        <v>5</v>
      </c>
      <c r="H196" s="28" t="s">
        <v>179</v>
      </c>
      <c r="I196" s="28">
        <v>5</v>
      </c>
      <c r="J196" s="34" t="s">
        <v>851</v>
      </c>
      <c r="K196" s="62" t="s">
        <v>109</v>
      </c>
      <c r="L196" s="62" t="s">
        <v>110</v>
      </c>
      <c r="M196" s="28" t="s">
        <v>852</v>
      </c>
      <c r="N196" s="28" t="s">
        <v>852</v>
      </c>
    </row>
    <row r="197" s="20" customFormat="1" ht="43" customHeight="1" spans="1:14">
      <c r="A197" s="28">
        <v>10</v>
      </c>
      <c r="B197" s="28" t="s">
        <v>880</v>
      </c>
      <c r="C197" s="34" t="s">
        <v>881</v>
      </c>
      <c r="D197" s="28" t="s">
        <v>50</v>
      </c>
      <c r="E197" s="28" t="s">
        <v>133</v>
      </c>
      <c r="F197" s="28" t="s">
        <v>882</v>
      </c>
      <c r="G197" s="28">
        <v>8</v>
      </c>
      <c r="H197" s="28" t="s">
        <v>179</v>
      </c>
      <c r="I197" s="28">
        <v>8</v>
      </c>
      <c r="J197" s="34" t="s">
        <v>851</v>
      </c>
      <c r="K197" s="62" t="s">
        <v>109</v>
      </c>
      <c r="L197" s="62" t="s">
        <v>110</v>
      </c>
      <c r="M197" s="28" t="s">
        <v>852</v>
      </c>
      <c r="N197" s="28" t="s">
        <v>852</v>
      </c>
    </row>
    <row r="198" s="20" customFormat="1" ht="58" customHeight="1" spans="1:14">
      <c r="A198" s="28">
        <v>11</v>
      </c>
      <c r="B198" s="28" t="s">
        <v>883</v>
      </c>
      <c r="C198" s="34" t="s">
        <v>884</v>
      </c>
      <c r="D198" s="28" t="s">
        <v>50</v>
      </c>
      <c r="E198" s="28" t="s">
        <v>133</v>
      </c>
      <c r="F198" s="28" t="s">
        <v>885</v>
      </c>
      <c r="G198" s="28">
        <v>8</v>
      </c>
      <c r="H198" s="28" t="s">
        <v>179</v>
      </c>
      <c r="I198" s="28">
        <v>8</v>
      </c>
      <c r="J198" s="34" t="s">
        <v>851</v>
      </c>
      <c r="K198" s="62" t="s">
        <v>109</v>
      </c>
      <c r="L198" s="62" t="s">
        <v>110</v>
      </c>
      <c r="M198" s="28" t="s">
        <v>852</v>
      </c>
      <c r="N198" s="28" t="s">
        <v>852</v>
      </c>
    </row>
    <row r="199" s="20" customFormat="1" ht="70.05" customHeight="1" spans="1:14">
      <c r="A199" s="28">
        <v>12</v>
      </c>
      <c r="B199" s="28" t="s">
        <v>886</v>
      </c>
      <c r="C199" s="34" t="s">
        <v>887</v>
      </c>
      <c r="D199" s="28" t="s">
        <v>50</v>
      </c>
      <c r="E199" s="28" t="s">
        <v>888</v>
      </c>
      <c r="F199" s="28" t="s">
        <v>889</v>
      </c>
      <c r="G199" s="28">
        <v>8</v>
      </c>
      <c r="H199" s="28" t="s">
        <v>179</v>
      </c>
      <c r="I199" s="28">
        <v>8</v>
      </c>
      <c r="J199" s="34" t="s">
        <v>851</v>
      </c>
      <c r="K199" s="62" t="s">
        <v>109</v>
      </c>
      <c r="L199" s="62" t="s">
        <v>110</v>
      </c>
      <c r="M199" s="28" t="s">
        <v>852</v>
      </c>
      <c r="N199" s="28" t="s">
        <v>852</v>
      </c>
    </row>
    <row r="200" s="20" customFormat="1" ht="39" customHeight="1" spans="1:14">
      <c r="A200" s="28">
        <v>13</v>
      </c>
      <c r="B200" s="28" t="s">
        <v>890</v>
      </c>
      <c r="C200" s="34" t="s">
        <v>891</v>
      </c>
      <c r="D200" s="28" t="s">
        <v>56</v>
      </c>
      <c r="E200" s="28" t="s">
        <v>324</v>
      </c>
      <c r="F200" s="28" t="s">
        <v>882</v>
      </c>
      <c r="G200" s="28">
        <v>3</v>
      </c>
      <c r="H200" s="28" t="s">
        <v>179</v>
      </c>
      <c r="I200" s="28">
        <v>3</v>
      </c>
      <c r="J200" s="34" t="s">
        <v>892</v>
      </c>
      <c r="K200" s="62" t="s">
        <v>109</v>
      </c>
      <c r="L200" s="62" t="s">
        <v>110</v>
      </c>
      <c r="M200" s="28" t="s">
        <v>852</v>
      </c>
      <c r="N200" s="28" t="s">
        <v>852</v>
      </c>
    </row>
    <row r="201" s="20" customFormat="1" ht="38" customHeight="1" spans="1:14">
      <c r="A201" s="28">
        <v>14</v>
      </c>
      <c r="B201" s="28" t="s">
        <v>893</v>
      </c>
      <c r="C201" s="34" t="s">
        <v>891</v>
      </c>
      <c r="D201" s="28" t="s">
        <v>56</v>
      </c>
      <c r="E201" s="28" t="s">
        <v>324</v>
      </c>
      <c r="F201" s="28" t="s">
        <v>882</v>
      </c>
      <c r="G201" s="28">
        <v>3</v>
      </c>
      <c r="H201" s="28" t="s">
        <v>179</v>
      </c>
      <c r="I201" s="28">
        <v>3</v>
      </c>
      <c r="J201" s="34" t="s">
        <v>892</v>
      </c>
      <c r="K201" s="62" t="s">
        <v>109</v>
      </c>
      <c r="L201" s="62" t="s">
        <v>110</v>
      </c>
      <c r="M201" s="28" t="s">
        <v>852</v>
      </c>
      <c r="N201" s="28" t="s">
        <v>852</v>
      </c>
    </row>
    <row r="202" s="20" customFormat="1" ht="52" customHeight="1" spans="1:14">
      <c r="A202" s="28">
        <v>15</v>
      </c>
      <c r="B202" s="28" t="s">
        <v>894</v>
      </c>
      <c r="C202" s="34" t="s">
        <v>849</v>
      </c>
      <c r="D202" s="28" t="s">
        <v>56</v>
      </c>
      <c r="E202" s="28" t="s">
        <v>324</v>
      </c>
      <c r="F202" s="28" t="s">
        <v>850</v>
      </c>
      <c r="G202" s="28">
        <v>5</v>
      </c>
      <c r="H202" s="28" t="s">
        <v>179</v>
      </c>
      <c r="I202" s="28">
        <v>5</v>
      </c>
      <c r="J202" s="34" t="s">
        <v>851</v>
      </c>
      <c r="K202" s="62" t="s">
        <v>109</v>
      </c>
      <c r="L202" s="62" t="s">
        <v>110</v>
      </c>
      <c r="M202" s="28" t="s">
        <v>852</v>
      </c>
      <c r="N202" s="28" t="s">
        <v>852</v>
      </c>
    </row>
    <row r="203" s="20" customFormat="1" ht="50" customHeight="1" spans="1:14">
      <c r="A203" s="28">
        <v>16</v>
      </c>
      <c r="B203" s="28" t="s">
        <v>895</v>
      </c>
      <c r="C203" s="34" t="s">
        <v>849</v>
      </c>
      <c r="D203" s="28" t="s">
        <v>56</v>
      </c>
      <c r="E203" s="28" t="s">
        <v>324</v>
      </c>
      <c r="F203" s="28" t="s">
        <v>850</v>
      </c>
      <c r="G203" s="28">
        <v>5</v>
      </c>
      <c r="H203" s="28" t="s">
        <v>179</v>
      </c>
      <c r="I203" s="28">
        <v>5</v>
      </c>
      <c r="J203" s="34" t="s">
        <v>851</v>
      </c>
      <c r="K203" s="62" t="s">
        <v>109</v>
      </c>
      <c r="L203" s="62" t="s">
        <v>110</v>
      </c>
      <c r="M203" s="28" t="s">
        <v>852</v>
      </c>
      <c r="N203" s="28" t="s">
        <v>852</v>
      </c>
    </row>
    <row r="204" s="20" customFormat="1" ht="37" customHeight="1" spans="1:14">
      <c r="A204" s="28">
        <v>17</v>
      </c>
      <c r="B204" s="28" t="s">
        <v>896</v>
      </c>
      <c r="C204" s="34" t="s">
        <v>897</v>
      </c>
      <c r="D204" s="28" t="s">
        <v>56</v>
      </c>
      <c r="E204" s="28" t="s">
        <v>898</v>
      </c>
      <c r="F204" s="28" t="s">
        <v>882</v>
      </c>
      <c r="G204" s="28">
        <v>8</v>
      </c>
      <c r="H204" s="28" t="s">
        <v>179</v>
      </c>
      <c r="I204" s="28">
        <v>8</v>
      </c>
      <c r="J204" s="34" t="s">
        <v>851</v>
      </c>
      <c r="K204" s="62" t="s">
        <v>109</v>
      </c>
      <c r="L204" s="62" t="s">
        <v>110</v>
      </c>
      <c r="M204" s="28" t="s">
        <v>852</v>
      </c>
      <c r="N204" s="28" t="s">
        <v>852</v>
      </c>
    </row>
    <row r="205" s="20" customFormat="1" ht="40" customHeight="1" spans="1:14">
      <c r="A205" s="28">
        <v>18</v>
      </c>
      <c r="B205" s="28" t="s">
        <v>899</v>
      </c>
      <c r="C205" s="34" t="s">
        <v>897</v>
      </c>
      <c r="D205" s="28" t="s">
        <v>56</v>
      </c>
      <c r="E205" s="28" t="s">
        <v>318</v>
      </c>
      <c r="F205" s="28" t="s">
        <v>882</v>
      </c>
      <c r="G205" s="28">
        <v>8</v>
      </c>
      <c r="H205" s="28" t="s">
        <v>179</v>
      </c>
      <c r="I205" s="28">
        <v>8</v>
      </c>
      <c r="J205" s="34" t="s">
        <v>851</v>
      </c>
      <c r="K205" s="62" t="s">
        <v>109</v>
      </c>
      <c r="L205" s="62" t="s">
        <v>110</v>
      </c>
      <c r="M205" s="28" t="s">
        <v>852</v>
      </c>
      <c r="N205" s="28" t="s">
        <v>852</v>
      </c>
    </row>
    <row r="206" s="20" customFormat="1" ht="41" customHeight="1" spans="1:14">
      <c r="A206" s="28">
        <v>19</v>
      </c>
      <c r="B206" s="28" t="s">
        <v>900</v>
      </c>
      <c r="C206" s="34" t="s">
        <v>901</v>
      </c>
      <c r="D206" s="28" t="s">
        <v>95</v>
      </c>
      <c r="E206" s="28" t="s">
        <v>902</v>
      </c>
      <c r="F206" s="28" t="s">
        <v>882</v>
      </c>
      <c r="G206" s="28">
        <v>5</v>
      </c>
      <c r="H206" s="28" t="s">
        <v>179</v>
      </c>
      <c r="I206" s="28">
        <v>5</v>
      </c>
      <c r="J206" s="34" t="s">
        <v>851</v>
      </c>
      <c r="K206" s="62" t="s">
        <v>109</v>
      </c>
      <c r="L206" s="62" t="s">
        <v>110</v>
      </c>
      <c r="M206" s="28" t="s">
        <v>852</v>
      </c>
      <c r="N206" s="28" t="s">
        <v>852</v>
      </c>
    </row>
    <row r="207" s="20" customFormat="1" ht="58" customHeight="1" spans="1:14">
      <c r="A207" s="28">
        <v>20</v>
      </c>
      <c r="B207" s="28" t="s">
        <v>903</v>
      </c>
      <c r="C207" s="34" t="s">
        <v>904</v>
      </c>
      <c r="D207" s="28" t="s">
        <v>95</v>
      </c>
      <c r="E207" s="28" t="s">
        <v>272</v>
      </c>
      <c r="F207" s="28" t="s">
        <v>871</v>
      </c>
      <c r="G207" s="28">
        <v>8</v>
      </c>
      <c r="H207" s="28" t="s">
        <v>179</v>
      </c>
      <c r="I207" s="28">
        <v>8</v>
      </c>
      <c r="J207" s="34" t="s">
        <v>851</v>
      </c>
      <c r="K207" s="62" t="s">
        <v>109</v>
      </c>
      <c r="L207" s="62" t="s">
        <v>110</v>
      </c>
      <c r="M207" s="28" t="s">
        <v>852</v>
      </c>
      <c r="N207" s="28" t="s">
        <v>852</v>
      </c>
    </row>
    <row r="208" s="20" customFormat="1" ht="37" customHeight="1" spans="1:14">
      <c r="A208" s="28">
        <v>21</v>
      </c>
      <c r="B208" s="28" t="s">
        <v>905</v>
      </c>
      <c r="C208" s="34" t="s">
        <v>906</v>
      </c>
      <c r="D208" s="28" t="s">
        <v>95</v>
      </c>
      <c r="E208" s="28" t="s">
        <v>907</v>
      </c>
      <c r="F208" s="28" t="s">
        <v>868</v>
      </c>
      <c r="G208" s="28">
        <v>8</v>
      </c>
      <c r="H208" s="28" t="s">
        <v>179</v>
      </c>
      <c r="I208" s="28">
        <v>8</v>
      </c>
      <c r="J208" s="34" t="s">
        <v>851</v>
      </c>
      <c r="K208" s="62" t="s">
        <v>109</v>
      </c>
      <c r="L208" s="62" t="s">
        <v>110</v>
      </c>
      <c r="M208" s="28" t="s">
        <v>852</v>
      </c>
      <c r="N208" s="28" t="s">
        <v>852</v>
      </c>
    </row>
    <row r="209" s="20" customFormat="1" ht="95" customHeight="1" spans="1:14">
      <c r="A209" s="28">
        <v>22</v>
      </c>
      <c r="B209" s="28" t="s">
        <v>908</v>
      </c>
      <c r="C209" s="34" t="s">
        <v>909</v>
      </c>
      <c r="D209" s="28" t="s">
        <v>95</v>
      </c>
      <c r="E209" s="28" t="s">
        <v>451</v>
      </c>
      <c r="F209" s="28" t="s">
        <v>910</v>
      </c>
      <c r="G209" s="28">
        <v>5</v>
      </c>
      <c r="H209" s="28" t="s">
        <v>179</v>
      </c>
      <c r="I209" s="28">
        <v>5</v>
      </c>
      <c r="J209" s="34" t="s">
        <v>851</v>
      </c>
      <c r="K209" s="62" t="s">
        <v>109</v>
      </c>
      <c r="L209" s="62" t="s">
        <v>110</v>
      </c>
      <c r="M209" s="28" t="s">
        <v>852</v>
      </c>
      <c r="N209" s="28" t="s">
        <v>852</v>
      </c>
    </row>
    <row r="210" s="20" customFormat="1" ht="78.75" spans="1:14">
      <c r="A210" s="28">
        <v>23</v>
      </c>
      <c r="B210" s="28" t="s">
        <v>911</v>
      </c>
      <c r="C210" s="34" t="s">
        <v>912</v>
      </c>
      <c r="D210" s="28" t="s">
        <v>95</v>
      </c>
      <c r="E210" s="28" t="s">
        <v>631</v>
      </c>
      <c r="F210" s="28" t="s">
        <v>913</v>
      </c>
      <c r="G210" s="28">
        <v>5</v>
      </c>
      <c r="H210" s="28" t="s">
        <v>179</v>
      </c>
      <c r="I210" s="28">
        <v>5</v>
      </c>
      <c r="J210" s="34" t="s">
        <v>851</v>
      </c>
      <c r="K210" s="62" t="s">
        <v>109</v>
      </c>
      <c r="L210" s="62" t="s">
        <v>110</v>
      </c>
      <c r="M210" s="28" t="s">
        <v>852</v>
      </c>
      <c r="N210" s="28" t="s">
        <v>852</v>
      </c>
    </row>
    <row r="211" s="20" customFormat="1" ht="33.75" spans="1:14">
      <c r="A211" s="28">
        <v>24</v>
      </c>
      <c r="B211" s="28" t="s">
        <v>914</v>
      </c>
      <c r="C211" s="34" t="s">
        <v>915</v>
      </c>
      <c r="D211" s="28" t="s">
        <v>95</v>
      </c>
      <c r="E211" s="28" t="s">
        <v>232</v>
      </c>
      <c r="F211" s="28" t="s">
        <v>882</v>
      </c>
      <c r="G211" s="28">
        <v>5</v>
      </c>
      <c r="H211" s="28" t="s">
        <v>179</v>
      </c>
      <c r="I211" s="28">
        <v>5</v>
      </c>
      <c r="J211" s="34" t="s">
        <v>851</v>
      </c>
      <c r="K211" s="62" t="s">
        <v>109</v>
      </c>
      <c r="L211" s="62" t="s">
        <v>110</v>
      </c>
      <c r="M211" s="28" t="s">
        <v>852</v>
      </c>
      <c r="N211" s="28" t="s">
        <v>852</v>
      </c>
    </row>
    <row r="212" s="20" customFormat="1" ht="33.75" spans="1:14">
      <c r="A212" s="28">
        <v>25</v>
      </c>
      <c r="B212" s="28" t="s">
        <v>916</v>
      </c>
      <c r="C212" s="34" t="s">
        <v>917</v>
      </c>
      <c r="D212" s="28" t="s">
        <v>67</v>
      </c>
      <c r="E212" s="28" t="s">
        <v>918</v>
      </c>
      <c r="F212" s="28" t="s">
        <v>919</v>
      </c>
      <c r="G212" s="28">
        <v>8</v>
      </c>
      <c r="H212" s="28" t="s">
        <v>179</v>
      </c>
      <c r="I212" s="28">
        <v>8</v>
      </c>
      <c r="J212" s="34" t="s">
        <v>851</v>
      </c>
      <c r="K212" s="62" t="s">
        <v>109</v>
      </c>
      <c r="L212" s="62" t="s">
        <v>110</v>
      </c>
      <c r="M212" s="28" t="s">
        <v>852</v>
      </c>
      <c r="N212" s="28" t="s">
        <v>852</v>
      </c>
    </row>
    <row r="213" s="20" customFormat="1" ht="33.75" spans="1:14">
      <c r="A213" s="28">
        <v>26</v>
      </c>
      <c r="B213" s="28" t="s">
        <v>920</v>
      </c>
      <c r="C213" s="34" t="s">
        <v>921</v>
      </c>
      <c r="D213" s="28" t="s">
        <v>67</v>
      </c>
      <c r="E213" s="28" t="s">
        <v>922</v>
      </c>
      <c r="F213" s="28" t="s">
        <v>882</v>
      </c>
      <c r="G213" s="28">
        <v>5</v>
      </c>
      <c r="H213" s="28" t="s">
        <v>179</v>
      </c>
      <c r="I213" s="28">
        <v>5</v>
      </c>
      <c r="J213" s="34" t="s">
        <v>851</v>
      </c>
      <c r="K213" s="62" t="s">
        <v>109</v>
      </c>
      <c r="L213" s="62" t="s">
        <v>110</v>
      </c>
      <c r="M213" s="28" t="s">
        <v>852</v>
      </c>
      <c r="N213" s="28" t="s">
        <v>852</v>
      </c>
    </row>
    <row r="214" s="20" customFormat="1" ht="56.25" spans="1:14">
      <c r="A214" s="28">
        <v>27</v>
      </c>
      <c r="B214" s="28" t="s">
        <v>923</v>
      </c>
      <c r="C214" s="34" t="s">
        <v>924</v>
      </c>
      <c r="D214" s="28" t="s">
        <v>73</v>
      </c>
      <c r="E214" s="28" t="s">
        <v>925</v>
      </c>
      <c r="F214" s="28" t="s">
        <v>926</v>
      </c>
      <c r="G214" s="28">
        <v>8</v>
      </c>
      <c r="H214" s="28" t="s">
        <v>179</v>
      </c>
      <c r="I214" s="28">
        <v>8</v>
      </c>
      <c r="J214" s="34" t="s">
        <v>851</v>
      </c>
      <c r="K214" s="62" t="s">
        <v>109</v>
      </c>
      <c r="L214" s="62" t="s">
        <v>110</v>
      </c>
      <c r="M214" s="28" t="s">
        <v>852</v>
      </c>
      <c r="N214" s="28" t="s">
        <v>852</v>
      </c>
    </row>
    <row r="215" s="20" customFormat="1" ht="45" spans="1:14">
      <c r="A215" s="28">
        <v>28</v>
      </c>
      <c r="B215" s="28" t="s">
        <v>927</v>
      </c>
      <c r="C215" s="34" t="s">
        <v>849</v>
      </c>
      <c r="D215" s="28" t="s">
        <v>89</v>
      </c>
      <c r="E215" s="28" t="s">
        <v>928</v>
      </c>
      <c r="F215" s="28" t="s">
        <v>850</v>
      </c>
      <c r="G215" s="28">
        <v>8</v>
      </c>
      <c r="H215" s="28" t="s">
        <v>179</v>
      </c>
      <c r="I215" s="28">
        <v>8</v>
      </c>
      <c r="J215" s="34" t="s">
        <v>851</v>
      </c>
      <c r="K215" s="62" t="s">
        <v>109</v>
      </c>
      <c r="L215" s="62" t="s">
        <v>110</v>
      </c>
      <c r="M215" s="28" t="s">
        <v>852</v>
      </c>
      <c r="N215" s="28" t="s">
        <v>852</v>
      </c>
    </row>
    <row r="216" s="20" customFormat="1" ht="33.75" spans="1:14">
      <c r="A216" s="28">
        <v>29</v>
      </c>
      <c r="B216" s="28" t="s">
        <v>929</v>
      </c>
      <c r="C216" s="34" t="s">
        <v>930</v>
      </c>
      <c r="D216" s="28" t="s">
        <v>45</v>
      </c>
      <c r="E216" s="28" t="s">
        <v>931</v>
      </c>
      <c r="F216" s="28" t="s">
        <v>879</v>
      </c>
      <c r="G216" s="28">
        <v>8</v>
      </c>
      <c r="H216" s="28" t="s">
        <v>179</v>
      </c>
      <c r="I216" s="28">
        <v>8</v>
      </c>
      <c r="J216" s="34" t="s">
        <v>851</v>
      </c>
      <c r="K216" s="62" t="s">
        <v>109</v>
      </c>
      <c r="L216" s="62" t="s">
        <v>110</v>
      </c>
      <c r="M216" s="28" t="s">
        <v>852</v>
      </c>
      <c r="N216" s="28" t="s">
        <v>852</v>
      </c>
    </row>
    <row r="217" s="20" customFormat="1" ht="45" spans="1:14">
      <c r="A217" s="28">
        <v>30</v>
      </c>
      <c r="B217" s="28" t="s">
        <v>932</v>
      </c>
      <c r="C217" s="34" t="s">
        <v>933</v>
      </c>
      <c r="D217" s="28" t="s">
        <v>45</v>
      </c>
      <c r="E217" s="28" t="s">
        <v>931</v>
      </c>
      <c r="F217" s="28" t="s">
        <v>934</v>
      </c>
      <c r="G217" s="28">
        <v>5</v>
      </c>
      <c r="H217" s="28" t="s">
        <v>179</v>
      </c>
      <c r="I217" s="28">
        <v>5</v>
      </c>
      <c r="J217" s="34" t="s">
        <v>851</v>
      </c>
      <c r="K217" s="62" t="s">
        <v>109</v>
      </c>
      <c r="L217" s="62" t="s">
        <v>110</v>
      </c>
      <c r="M217" s="28" t="s">
        <v>852</v>
      </c>
      <c r="N217" s="28" t="s">
        <v>852</v>
      </c>
    </row>
    <row r="218" s="19" customFormat="1" ht="41" customHeight="1" spans="1:14">
      <c r="A218" s="27" t="s">
        <v>935</v>
      </c>
      <c r="B218" s="27" t="s">
        <v>936</v>
      </c>
      <c r="C218" s="29" t="s">
        <v>937</v>
      </c>
      <c r="D218" s="27"/>
      <c r="E218" s="27"/>
      <c r="F218" s="27"/>
      <c r="G218" s="30"/>
      <c r="H218" s="28"/>
      <c r="I218" s="30"/>
      <c r="J218" s="29"/>
      <c r="K218" s="65"/>
      <c r="L218" s="65"/>
      <c r="M218" s="27"/>
      <c r="N218" s="27">
        <v>600</v>
      </c>
    </row>
    <row r="219" s="19" customFormat="1" ht="56.25" spans="1:14">
      <c r="A219" s="28">
        <v>1</v>
      </c>
      <c r="B219" s="28" t="s">
        <v>938</v>
      </c>
      <c r="C219" s="34" t="s">
        <v>939</v>
      </c>
      <c r="D219" s="28" t="s">
        <v>79</v>
      </c>
      <c r="E219" s="28" t="s">
        <v>748</v>
      </c>
      <c r="F219" s="28" t="s">
        <v>940</v>
      </c>
      <c r="G219" s="28">
        <v>103</v>
      </c>
      <c r="H219" s="28" t="s">
        <v>179</v>
      </c>
      <c r="I219" s="28">
        <v>103</v>
      </c>
      <c r="J219" s="34" t="s">
        <v>941</v>
      </c>
      <c r="K219" s="28" t="s">
        <v>109</v>
      </c>
      <c r="L219" s="28" t="s">
        <v>942</v>
      </c>
      <c r="M219" s="28" t="s">
        <v>943</v>
      </c>
      <c r="N219" s="28" t="s">
        <v>944</v>
      </c>
    </row>
    <row r="220" s="19" customFormat="1" ht="86" customHeight="1" spans="1:14">
      <c r="A220" s="28">
        <v>2</v>
      </c>
      <c r="B220" s="28" t="s">
        <v>945</v>
      </c>
      <c r="C220" s="34" t="s">
        <v>946</v>
      </c>
      <c r="D220" s="28" t="s">
        <v>84</v>
      </c>
      <c r="E220" s="28" t="s">
        <v>947</v>
      </c>
      <c r="F220" s="28" t="s">
        <v>948</v>
      </c>
      <c r="G220" s="63">
        <v>121</v>
      </c>
      <c r="H220" s="28" t="s">
        <v>179</v>
      </c>
      <c r="I220" s="63">
        <v>121</v>
      </c>
      <c r="J220" s="34" t="s">
        <v>949</v>
      </c>
      <c r="K220" s="28" t="s">
        <v>109</v>
      </c>
      <c r="L220" s="28" t="s">
        <v>942</v>
      </c>
      <c r="M220" s="28" t="s">
        <v>943</v>
      </c>
      <c r="N220" s="28" t="s">
        <v>950</v>
      </c>
    </row>
    <row r="221" s="19" customFormat="1" ht="84" customHeight="1" spans="1:14">
      <c r="A221" s="28">
        <v>3</v>
      </c>
      <c r="B221" s="28" t="s">
        <v>951</v>
      </c>
      <c r="C221" s="34" t="s">
        <v>952</v>
      </c>
      <c r="D221" s="28" t="s">
        <v>29</v>
      </c>
      <c r="E221" s="28" t="s">
        <v>616</v>
      </c>
      <c r="F221" s="28" t="s">
        <v>948</v>
      </c>
      <c r="G221" s="28">
        <v>139</v>
      </c>
      <c r="H221" s="28" t="s">
        <v>179</v>
      </c>
      <c r="I221" s="28">
        <v>139</v>
      </c>
      <c r="J221" s="34" t="s">
        <v>953</v>
      </c>
      <c r="K221" s="28" t="s">
        <v>109</v>
      </c>
      <c r="L221" s="28" t="s">
        <v>942</v>
      </c>
      <c r="M221" s="28" t="s">
        <v>943</v>
      </c>
      <c r="N221" s="28" t="s">
        <v>954</v>
      </c>
    </row>
    <row r="222" s="19" customFormat="1" ht="69" customHeight="1" spans="1:14">
      <c r="A222" s="28">
        <v>4</v>
      </c>
      <c r="B222" s="28" t="s">
        <v>955</v>
      </c>
      <c r="C222" s="34" t="s">
        <v>956</v>
      </c>
      <c r="D222" s="28" t="s">
        <v>95</v>
      </c>
      <c r="E222" s="28" t="s">
        <v>451</v>
      </c>
      <c r="F222" s="28" t="s">
        <v>957</v>
      </c>
      <c r="G222" s="63">
        <v>110</v>
      </c>
      <c r="H222" s="28" t="s">
        <v>179</v>
      </c>
      <c r="I222" s="63">
        <v>110</v>
      </c>
      <c r="J222" s="34" t="s">
        <v>953</v>
      </c>
      <c r="K222" s="28" t="s">
        <v>109</v>
      </c>
      <c r="L222" s="28" t="s">
        <v>942</v>
      </c>
      <c r="M222" s="28" t="s">
        <v>943</v>
      </c>
      <c r="N222" s="28" t="s">
        <v>451</v>
      </c>
    </row>
    <row r="223" s="19" customFormat="1" ht="86" customHeight="1" spans="1:14">
      <c r="A223" s="28">
        <v>5</v>
      </c>
      <c r="B223" s="28" t="s">
        <v>958</v>
      </c>
      <c r="C223" s="34" t="s">
        <v>959</v>
      </c>
      <c r="D223" s="28" t="s">
        <v>95</v>
      </c>
      <c r="E223" s="28" t="s">
        <v>272</v>
      </c>
      <c r="F223" s="28" t="s">
        <v>948</v>
      </c>
      <c r="G223" s="63">
        <v>105</v>
      </c>
      <c r="H223" s="28" t="s">
        <v>179</v>
      </c>
      <c r="I223" s="63">
        <v>105</v>
      </c>
      <c r="J223" s="34" t="s">
        <v>941</v>
      </c>
      <c r="K223" s="28" t="s">
        <v>109</v>
      </c>
      <c r="L223" s="28" t="s">
        <v>942</v>
      </c>
      <c r="M223" s="28" t="s">
        <v>943</v>
      </c>
      <c r="N223" s="28" t="s">
        <v>960</v>
      </c>
    </row>
    <row r="224" s="19" customFormat="1" ht="33.75" spans="1:14">
      <c r="A224" s="28">
        <v>6</v>
      </c>
      <c r="B224" s="28" t="s">
        <v>961</v>
      </c>
      <c r="C224" s="34" t="s">
        <v>962</v>
      </c>
      <c r="D224" s="28" t="s">
        <v>73</v>
      </c>
      <c r="E224" s="28" t="s">
        <v>431</v>
      </c>
      <c r="F224" s="28" t="s">
        <v>963</v>
      </c>
      <c r="G224" s="28">
        <v>22</v>
      </c>
      <c r="H224" s="28" t="s">
        <v>179</v>
      </c>
      <c r="I224" s="28">
        <v>22</v>
      </c>
      <c r="J224" s="34" t="s">
        <v>964</v>
      </c>
      <c r="K224" s="28" t="s">
        <v>109</v>
      </c>
      <c r="L224" s="28" t="s">
        <v>942</v>
      </c>
      <c r="M224" s="28" t="s">
        <v>943</v>
      </c>
      <c r="N224" s="28" t="s">
        <v>965</v>
      </c>
    </row>
    <row r="225" s="19" customFormat="1" ht="31" customHeight="1" spans="1:14">
      <c r="A225" s="27" t="s">
        <v>966</v>
      </c>
      <c r="B225" s="27" t="s">
        <v>967</v>
      </c>
      <c r="C225" s="29" t="s">
        <v>26</v>
      </c>
      <c r="D225" s="27"/>
      <c r="E225" s="27"/>
      <c r="F225" s="27"/>
      <c r="G225" s="30"/>
      <c r="H225" s="28"/>
      <c r="I225" s="30"/>
      <c r="J225" s="29"/>
      <c r="K225" s="65"/>
      <c r="L225" s="65"/>
      <c r="M225" s="27"/>
      <c r="N225" s="27">
        <v>1940.9</v>
      </c>
    </row>
    <row r="226" s="19" customFormat="1" ht="22" customHeight="1" spans="1:14">
      <c r="A226" s="27"/>
      <c r="B226" s="27" t="s">
        <v>29</v>
      </c>
      <c r="C226" s="29"/>
      <c r="D226" s="27"/>
      <c r="E226" s="27"/>
      <c r="F226" s="27"/>
      <c r="G226" s="30"/>
      <c r="H226" s="28"/>
      <c r="I226" s="30"/>
      <c r="J226" s="29"/>
      <c r="K226" s="65"/>
      <c r="L226" s="65"/>
      <c r="M226" s="27"/>
      <c r="N226" s="27">
        <f>SUM(G227:G238)</f>
        <v>112</v>
      </c>
    </row>
    <row r="227" s="19" customFormat="1" ht="59" customHeight="1" spans="1:14">
      <c r="A227" s="28">
        <v>1</v>
      </c>
      <c r="B227" s="28" t="s">
        <v>968</v>
      </c>
      <c r="C227" s="34" t="s">
        <v>969</v>
      </c>
      <c r="D227" s="28" t="s">
        <v>29</v>
      </c>
      <c r="E227" s="28" t="s">
        <v>819</v>
      </c>
      <c r="F227" s="28" t="s">
        <v>970</v>
      </c>
      <c r="G227" s="28">
        <v>10</v>
      </c>
      <c r="H227" s="28" t="s">
        <v>179</v>
      </c>
      <c r="I227" s="28">
        <v>10</v>
      </c>
      <c r="J227" s="34" t="s">
        <v>971</v>
      </c>
      <c r="K227" s="53" t="s">
        <v>109</v>
      </c>
      <c r="L227" s="53" t="s">
        <v>110</v>
      </c>
      <c r="M227" s="28" t="s">
        <v>36</v>
      </c>
      <c r="N227" s="28" t="s">
        <v>972</v>
      </c>
    </row>
    <row r="228" s="19" customFormat="1" ht="63" customHeight="1" spans="1:14">
      <c r="A228" s="28">
        <v>2</v>
      </c>
      <c r="B228" s="28" t="s">
        <v>973</v>
      </c>
      <c r="C228" s="34" t="s">
        <v>974</v>
      </c>
      <c r="D228" s="28" t="s">
        <v>29</v>
      </c>
      <c r="E228" s="28" t="s">
        <v>214</v>
      </c>
      <c r="F228" s="28" t="s">
        <v>975</v>
      </c>
      <c r="G228" s="28">
        <v>10</v>
      </c>
      <c r="H228" s="28" t="s">
        <v>179</v>
      </c>
      <c r="I228" s="28">
        <v>10</v>
      </c>
      <c r="J228" s="34" t="s">
        <v>976</v>
      </c>
      <c r="K228" s="53" t="s">
        <v>109</v>
      </c>
      <c r="L228" s="53" t="s">
        <v>110</v>
      </c>
      <c r="M228" s="28" t="s">
        <v>36</v>
      </c>
      <c r="N228" s="28" t="s">
        <v>977</v>
      </c>
    </row>
    <row r="229" s="19" customFormat="1" ht="59" customHeight="1" spans="1:14">
      <c r="A229" s="28">
        <v>3</v>
      </c>
      <c r="B229" s="28" t="s">
        <v>978</v>
      </c>
      <c r="C229" s="34" t="s">
        <v>979</v>
      </c>
      <c r="D229" s="28" t="s">
        <v>29</v>
      </c>
      <c r="E229" s="28" t="s">
        <v>690</v>
      </c>
      <c r="F229" s="28" t="s">
        <v>980</v>
      </c>
      <c r="G229" s="28">
        <v>10</v>
      </c>
      <c r="H229" s="28" t="s">
        <v>179</v>
      </c>
      <c r="I229" s="28">
        <v>10</v>
      </c>
      <c r="J229" s="34" t="s">
        <v>981</v>
      </c>
      <c r="K229" s="53" t="s">
        <v>109</v>
      </c>
      <c r="L229" s="53" t="s">
        <v>110</v>
      </c>
      <c r="M229" s="28" t="s">
        <v>36</v>
      </c>
      <c r="N229" s="28" t="s">
        <v>982</v>
      </c>
    </row>
    <row r="230" s="19" customFormat="1" ht="56" customHeight="1" spans="1:14">
      <c r="A230" s="28">
        <v>4</v>
      </c>
      <c r="B230" s="28" t="s">
        <v>983</v>
      </c>
      <c r="C230" s="34" t="s">
        <v>984</v>
      </c>
      <c r="D230" s="28" t="s">
        <v>29</v>
      </c>
      <c r="E230" s="28" t="s">
        <v>985</v>
      </c>
      <c r="F230" s="28" t="s">
        <v>986</v>
      </c>
      <c r="G230" s="28">
        <v>10</v>
      </c>
      <c r="H230" s="28" t="s">
        <v>179</v>
      </c>
      <c r="I230" s="28">
        <v>10</v>
      </c>
      <c r="J230" s="34" t="s">
        <v>987</v>
      </c>
      <c r="K230" s="53" t="s">
        <v>109</v>
      </c>
      <c r="L230" s="53" t="s">
        <v>110</v>
      </c>
      <c r="M230" s="28" t="s">
        <v>36</v>
      </c>
      <c r="N230" s="28" t="s">
        <v>988</v>
      </c>
    </row>
    <row r="231" s="19" customFormat="1" ht="61" customHeight="1" spans="1:14">
      <c r="A231" s="28">
        <v>5</v>
      </c>
      <c r="B231" s="28" t="s">
        <v>989</v>
      </c>
      <c r="C231" s="34" t="s">
        <v>990</v>
      </c>
      <c r="D231" s="28" t="s">
        <v>29</v>
      </c>
      <c r="E231" s="28" t="s">
        <v>991</v>
      </c>
      <c r="F231" s="28" t="s">
        <v>992</v>
      </c>
      <c r="G231" s="28">
        <v>10</v>
      </c>
      <c r="H231" s="28" t="s">
        <v>179</v>
      </c>
      <c r="I231" s="28">
        <v>10</v>
      </c>
      <c r="J231" s="34" t="s">
        <v>993</v>
      </c>
      <c r="K231" s="53" t="s">
        <v>109</v>
      </c>
      <c r="L231" s="53" t="s">
        <v>110</v>
      </c>
      <c r="M231" s="28" t="s">
        <v>36</v>
      </c>
      <c r="N231" s="28" t="s">
        <v>994</v>
      </c>
    </row>
    <row r="232" s="19" customFormat="1" ht="56.25" spans="1:14">
      <c r="A232" s="28">
        <v>6</v>
      </c>
      <c r="B232" s="28" t="s">
        <v>995</v>
      </c>
      <c r="C232" s="34" t="s">
        <v>996</v>
      </c>
      <c r="D232" s="28" t="s">
        <v>29</v>
      </c>
      <c r="E232" s="28" t="s">
        <v>717</v>
      </c>
      <c r="F232" s="28" t="s">
        <v>992</v>
      </c>
      <c r="G232" s="28">
        <v>12</v>
      </c>
      <c r="H232" s="28" t="s">
        <v>179</v>
      </c>
      <c r="I232" s="28">
        <v>12</v>
      </c>
      <c r="J232" s="34" t="s">
        <v>997</v>
      </c>
      <c r="K232" s="53" t="s">
        <v>109</v>
      </c>
      <c r="L232" s="53" t="s">
        <v>110</v>
      </c>
      <c r="M232" s="28" t="s">
        <v>36</v>
      </c>
      <c r="N232" s="28" t="s">
        <v>998</v>
      </c>
    </row>
    <row r="233" s="19" customFormat="1" ht="45" spans="1:14">
      <c r="A233" s="28">
        <v>7</v>
      </c>
      <c r="B233" s="28" t="s">
        <v>999</v>
      </c>
      <c r="C233" s="34" t="s">
        <v>1000</v>
      </c>
      <c r="D233" s="28" t="s">
        <v>29</v>
      </c>
      <c r="E233" s="28" t="s">
        <v>384</v>
      </c>
      <c r="F233" s="28" t="s">
        <v>1001</v>
      </c>
      <c r="G233" s="28">
        <v>5</v>
      </c>
      <c r="H233" s="28" t="s">
        <v>179</v>
      </c>
      <c r="I233" s="28">
        <v>5</v>
      </c>
      <c r="J233" s="34" t="s">
        <v>1002</v>
      </c>
      <c r="K233" s="53" t="s">
        <v>109</v>
      </c>
      <c r="L233" s="53" t="s">
        <v>110</v>
      </c>
      <c r="M233" s="28" t="s">
        <v>36</v>
      </c>
      <c r="N233" s="28" t="s">
        <v>1003</v>
      </c>
    </row>
    <row r="234" s="19" customFormat="1" ht="56.25" spans="1:14">
      <c r="A234" s="28">
        <v>8</v>
      </c>
      <c r="B234" s="28" t="s">
        <v>1004</v>
      </c>
      <c r="C234" s="34" t="s">
        <v>1005</v>
      </c>
      <c r="D234" s="28" t="s">
        <v>29</v>
      </c>
      <c r="E234" s="28" t="s">
        <v>255</v>
      </c>
      <c r="F234" s="28" t="s">
        <v>1006</v>
      </c>
      <c r="G234" s="28">
        <v>10</v>
      </c>
      <c r="H234" s="28" t="s">
        <v>179</v>
      </c>
      <c r="I234" s="28">
        <v>10</v>
      </c>
      <c r="J234" s="34" t="s">
        <v>1007</v>
      </c>
      <c r="K234" s="53" t="s">
        <v>109</v>
      </c>
      <c r="L234" s="53" t="s">
        <v>110</v>
      </c>
      <c r="M234" s="28" t="s">
        <v>36</v>
      </c>
      <c r="N234" s="28" t="s">
        <v>1008</v>
      </c>
    </row>
    <row r="235" s="19" customFormat="1" ht="45" spans="1:14">
      <c r="A235" s="28">
        <v>9</v>
      </c>
      <c r="B235" s="28" t="s">
        <v>1009</v>
      </c>
      <c r="C235" s="34" t="s">
        <v>1010</v>
      </c>
      <c r="D235" s="28" t="s">
        <v>29</v>
      </c>
      <c r="E235" s="28" t="s">
        <v>616</v>
      </c>
      <c r="F235" s="28" t="s">
        <v>1011</v>
      </c>
      <c r="G235" s="28">
        <v>6.5</v>
      </c>
      <c r="H235" s="28" t="s">
        <v>179</v>
      </c>
      <c r="I235" s="28">
        <v>6.5</v>
      </c>
      <c r="J235" s="34" t="s">
        <v>1012</v>
      </c>
      <c r="K235" s="53" t="s">
        <v>109</v>
      </c>
      <c r="L235" s="53" t="s">
        <v>110</v>
      </c>
      <c r="M235" s="28" t="s">
        <v>36</v>
      </c>
      <c r="N235" s="28" t="s">
        <v>1013</v>
      </c>
    </row>
    <row r="236" s="19" customFormat="1" ht="45" spans="1:14">
      <c r="A236" s="28">
        <v>10</v>
      </c>
      <c r="B236" s="28" t="s">
        <v>1009</v>
      </c>
      <c r="C236" s="34" t="s">
        <v>1014</v>
      </c>
      <c r="D236" s="28" t="s">
        <v>29</v>
      </c>
      <c r="E236" s="28" t="s">
        <v>616</v>
      </c>
      <c r="F236" s="28" t="s">
        <v>1015</v>
      </c>
      <c r="G236" s="28">
        <v>3.5</v>
      </c>
      <c r="H236" s="28" t="s">
        <v>179</v>
      </c>
      <c r="I236" s="28">
        <v>3.5</v>
      </c>
      <c r="J236" s="34" t="s">
        <v>1016</v>
      </c>
      <c r="K236" s="53" t="s">
        <v>109</v>
      </c>
      <c r="L236" s="53" t="s">
        <v>110</v>
      </c>
      <c r="M236" s="28" t="s">
        <v>36</v>
      </c>
      <c r="N236" s="28" t="s">
        <v>1013</v>
      </c>
    </row>
    <row r="237" s="19" customFormat="1" ht="45" spans="1:14">
      <c r="A237" s="28">
        <v>11</v>
      </c>
      <c r="B237" s="28" t="s">
        <v>1017</v>
      </c>
      <c r="C237" s="34" t="s">
        <v>1018</v>
      </c>
      <c r="D237" s="28" t="s">
        <v>29</v>
      </c>
      <c r="E237" s="28" t="s">
        <v>378</v>
      </c>
      <c r="F237" s="28" t="s">
        <v>1019</v>
      </c>
      <c r="G237" s="28">
        <v>10</v>
      </c>
      <c r="H237" s="28" t="s">
        <v>179</v>
      </c>
      <c r="I237" s="28">
        <v>10</v>
      </c>
      <c r="J237" s="34" t="s">
        <v>1020</v>
      </c>
      <c r="K237" s="53" t="s">
        <v>109</v>
      </c>
      <c r="L237" s="53" t="s">
        <v>110</v>
      </c>
      <c r="M237" s="28" t="s">
        <v>36</v>
      </c>
      <c r="N237" s="28" t="s">
        <v>1021</v>
      </c>
    </row>
    <row r="238" s="19" customFormat="1" ht="45" spans="1:14">
      <c r="A238" s="28">
        <v>12</v>
      </c>
      <c r="B238" s="28" t="s">
        <v>1022</v>
      </c>
      <c r="C238" s="34" t="s">
        <v>1023</v>
      </c>
      <c r="D238" s="28" t="s">
        <v>29</v>
      </c>
      <c r="E238" s="28" t="s">
        <v>856</v>
      </c>
      <c r="F238" s="28" t="s">
        <v>1024</v>
      </c>
      <c r="G238" s="28">
        <v>15</v>
      </c>
      <c r="H238" s="28" t="s">
        <v>179</v>
      </c>
      <c r="I238" s="28">
        <v>15</v>
      </c>
      <c r="J238" s="34" t="s">
        <v>1025</v>
      </c>
      <c r="K238" s="53" t="s">
        <v>109</v>
      </c>
      <c r="L238" s="53" t="s">
        <v>110</v>
      </c>
      <c r="M238" s="28" t="s">
        <v>36</v>
      </c>
      <c r="N238" s="28" t="s">
        <v>1026</v>
      </c>
    </row>
    <row r="239" s="19" customFormat="1" ht="20" customHeight="1" spans="1:14">
      <c r="A239" s="27"/>
      <c r="B239" s="27" t="s">
        <v>39</v>
      </c>
      <c r="C239" s="29"/>
      <c r="D239" s="27"/>
      <c r="E239" s="27"/>
      <c r="F239" s="27"/>
      <c r="G239" s="30"/>
      <c r="H239" s="28"/>
      <c r="I239" s="30"/>
      <c r="J239" s="29"/>
      <c r="K239" s="65"/>
      <c r="L239" s="65"/>
      <c r="M239" s="27"/>
      <c r="N239" s="27">
        <f>SUM(G240:G249)</f>
        <v>180</v>
      </c>
    </row>
    <row r="240" s="20" customFormat="1" ht="45" spans="1:14">
      <c r="A240" s="28">
        <v>1</v>
      </c>
      <c r="B240" s="28" t="s">
        <v>1027</v>
      </c>
      <c r="C240" s="34" t="s">
        <v>1028</v>
      </c>
      <c r="D240" s="28" t="s">
        <v>39</v>
      </c>
      <c r="E240" s="28" t="s">
        <v>1029</v>
      </c>
      <c r="F240" s="28" t="s">
        <v>313</v>
      </c>
      <c r="G240" s="28">
        <v>20</v>
      </c>
      <c r="H240" s="28" t="s">
        <v>32</v>
      </c>
      <c r="I240" s="28">
        <v>20</v>
      </c>
      <c r="J240" s="34" t="s">
        <v>1030</v>
      </c>
      <c r="K240" s="28" t="s">
        <v>1031</v>
      </c>
      <c r="L240" s="31" t="s">
        <v>1032</v>
      </c>
      <c r="M240" s="28" t="s">
        <v>42</v>
      </c>
      <c r="N240" s="28" t="s">
        <v>1033</v>
      </c>
    </row>
    <row r="241" s="20" customFormat="1" ht="33.75" spans="1:14">
      <c r="A241" s="28">
        <v>2</v>
      </c>
      <c r="B241" s="28" t="s">
        <v>1034</v>
      </c>
      <c r="C241" s="34" t="s">
        <v>1035</v>
      </c>
      <c r="D241" s="28" t="s">
        <v>39</v>
      </c>
      <c r="E241" s="28" t="s">
        <v>1036</v>
      </c>
      <c r="F241" s="28" t="s">
        <v>1037</v>
      </c>
      <c r="G241" s="28">
        <v>20</v>
      </c>
      <c r="H241" s="28" t="s">
        <v>32</v>
      </c>
      <c r="I241" s="28">
        <v>20</v>
      </c>
      <c r="J241" s="34" t="s">
        <v>1038</v>
      </c>
      <c r="K241" s="28" t="s">
        <v>1039</v>
      </c>
      <c r="L241" s="31" t="s">
        <v>1032</v>
      </c>
      <c r="M241" s="28" t="s">
        <v>42</v>
      </c>
      <c r="N241" s="28" t="s">
        <v>1040</v>
      </c>
    </row>
    <row r="242" s="20" customFormat="1" ht="56.25" spans="1:14">
      <c r="A242" s="28">
        <v>3</v>
      </c>
      <c r="B242" s="28" t="s">
        <v>1041</v>
      </c>
      <c r="C242" s="34" t="s">
        <v>1042</v>
      </c>
      <c r="D242" s="28" t="s">
        <v>39</v>
      </c>
      <c r="E242" s="28" t="s">
        <v>823</v>
      </c>
      <c r="F242" s="28" t="s">
        <v>1043</v>
      </c>
      <c r="G242" s="28">
        <v>10</v>
      </c>
      <c r="H242" s="28" t="s">
        <v>32</v>
      </c>
      <c r="I242" s="28">
        <v>10</v>
      </c>
      <c r="J242" s="34" t="s">
        <v>1044</v>
      </c>
      <c r="K242" s="28" t="s">
        <v>1031</v>
      </c>
      <c r="L242" s="31">
        <v>2020.1</v>
      </c>
      <c r="M242" s="28" t="s">
        <v>42</v>
      </c>
      <c r="N242" s="28" t="s">
        <v>1045</v>
      </c>
    </row>
    <row r="243" s="20" customFormat="1" ht="56.25" spans="1:14">
      <c r="A243" s="28">
        <v>4</v>
      </c>
      <c r="B243" s="28" t="s">
        <v>1046</v>
      </c>
      <c r="C243" s="34" t="s">
        <v>1047</v>
      </c>
      <c r="D243" s="28" t="s">
        <v>39</v>
      </c>
      <c r="E243" s="28" t="s">
        <v>823</v>
      </c>
      <c r="F243" s="28" t="s">
        <v>1048</v>
      </c>
      <c r="G243" s="28">
        <v>10</v>
      </c>
      <c r="H243" s="28" t="s">
        <v>32</v>
      </c>
      <c r="I243" s="28">
        <v>10</v>
      </c>
      <c r="J243" s="34" t="s">
        <v>1044</v>
      </c>
      <c r="K243" s="28" t="s">
        <v>1031</v>
      </c>
      <c r="L243" s="31" t="s">
        <v>1032</v>
      </c>
      <c r="M243" s="28" t="s">
        <v>42</v>
      </c>
      <c r="N243" s="28" t="s">
        <v>1045</v>
      </c>
    </row>
    <row r="244" s="20" customFormat="1" ht="68.25" spans="1:14">
      <c r="A244" s="28">
        <v>5</v>
      </c>
      <c r="B244" s="28" t="s">
        <v>1049</v>
      </c>
      <c r="C244" s="34" t="s">
        <v>1050</v>
      </c>
      <c r="D244" s="28" t="s">
        <v>39</v>
      </c>
      <c r="E244" s="28" t="s">
        <v>1051</v>
      </c>
      <c r="F244" s="28" t="s">
        <v>1052</v>
      </c>
      <c r="G244" s="28">
        <v>20</v>
      </c>
      <c r="H244" s="28" t="s">
        <v>32</v>
      </c>
      <c r="I244" s="28">
        <v>20</v>
      </c>
      <c r="J244" s="34" t="s">
        <v>1053</v>
      </c>
      <c r="K244" s="28" t="s">
        <v>1054</v>
      </c>
      <c r="L244" s="28" t="s">
        <v>35</v>
      </c>
      <c r="M244" s="66" t="s">
        <v>42</v>
      </c>
      <c r="N244" s="28" t="s">
        <v>1051</v>
      </c>
    </row>
    <row r="245" s="20" customFormat="1" ht="78.75" spans="1:14">
      <c r="A245" s="28">
        <v>6</v>
      </c>
      <c r="B245" s="28" t="s">
        <v>1055</v>
      </c>
      <c r="C245" s="34" t="s">
        <v>1056</v>
      </c>
      <c r="D245" s="28" t="s">
        <v>39</v>
      </c>
      <c r="E245" s="28" t="s">
        <v>1057</v>
      </c>
      <c r="F245" s="28" t="s">
        <v>1058</v>
      </c>
      <c r="G245" s="28">
        <v>20</v>
      </c>
      <c r="H245" s="28" t="s">
        <v>32</v>
      </c>
      <c r="I245" s="28">
        <v>20</v>
      </c>
      <c r="J245" s="34" t="s">
        <v>1059</v>
      </c>
      <c r="K245" s="28" t="s">
        <v>1031</v>
      </c>
      <c r="L245" s="31" t="s">
        <v>1032</v>
      </c>
      <c r="M245" s="66" t="s">
        <v>42</v>
      </c>
      <c r="N245" s="28" t="s">
        <v>1060</v>
      </c>
    </row>
    <row r="246" s="20" customFormat="1" ht="33.75" spans="1:14">
      <c r="A246" s="28">
        <v>7</v>
      </c>
      <c r="B246" s="28" t="s">
        <v>1061</v>
      </c>
      <c r="C246" s="34" t="s">
        <v>1062</v>
      </c>
      <c r="D246" s="28" t="s">
        <v>39</v>
      </c>
      <c r="E246" s="28" t="s">
        <v>1063</v>
      </c>
      <c r="F246" s="28" t="s">
        <v>1064</v>
      </c>
      <c r="G246" s="28">
        <v>20</v>
      </c>
      <c r="H246" s="28" t="s">
        <v>32</v>
      </c>
      <c r="I246" s="28">
        <v>20</v>
      </c>
      <c r="J246" s="34" t="s">
        <v>1065</v>
      </c>
      <c r="K246" s="28" t="s">
        <v>35</v>
      </c>
      <c r="L246" s="31" t="s">
        <v>110</v>
      </c>
      <c r="M246" s="28" t="s">
        <v>42</v>
      </c>
      <c r="N246" s="28" t="s">
        <v>1066</v>
      </c>
    </row>
    <row r="247" s="20" customFormat="1" ht="33.75" spans="1:14">
      <c r="A247" s="28">
        <v>8</v>
      </c>
      <c r="B247" s="28" t="s">
        <v>1067</v>
      </c>
      <c r="C247" s="34" t="s">
        <v>1068</v>
      </c>
      <c r="D247" s="28" t="s">
        <v>39</v>
      </c>
      <c r="E247" s="28" t="s">
        <v>389</v>
      </c>
      <c r="F247" s="28" t="s">
        <v>1069</v>
      </c>
      <c r="G247" s="28">
        <v>20</v>
      </c>
      <c r="H247" s="28" t="s">
        <v>32</v>
      </c>
      <c r="I247" s="28">
        <v>20</v>
      </c>
      <c r="J247" s="34" t="s">
        <v>1070</v>
      </c>
      <c r="K247" s="28" t="s">
        <v>1031</v>
      </c>
      <c r="L247" s="28" t="s">
        <v>1071</v>
      </c>
      <c r="M247" s="28" t="s">
        <v>42</v>
      </c>
      <c r="N247" s="28" t="s">
        <v>1072</v>
      </c>
    </row>
    <row r="248" s="20" customFormat="1" ht="45" spans="1:14">
      <c r="A248" s="28">
        <v>9</v>
      </c>
      <c r="B248" s="28" t="s">
        <v>1073</v>
      </c>
      <c r="C248" s="34" t="s">
        <v>1074</v>
      </c>
      <c r="D248" s="28" t="s">
        <v>39</v>
      </c>
      <c r="E248" s="28" t="s">
        <v>1075</v>
      </c>
      <c r="F248" s="28" t="s">
        <v>1076</v>
      </c>
      <c r="G248" s="28">
        <v>20</v>
      </c>
      <c r="H248" s="28" t="s">
        <v>32</v>
      </c>
      <c r="I248" s="28">
        <v>20</v>
      </c>
      <c r="J248" s="34" t="s">
        <v>1077</v>
      </c>
      <c r="K248" s="28" t="s">
        <v>109</v>
      </c>
      <c r="L248" s="31" t="s">
        <v>1032</v>
      </c>
      <c r="M248" s="28" t="s">
        <v>42</v>
      </c>
      <c r="N248" s="28" t="s">
        <v>1078</v>
      </c>
    </row>
    <row r="249" s="20" customFormat="1" ht="57" spans="1:14">
      <c r="A249" s="28">
        <v>10</v>
      </c>
      <c r="B249" s="28" t="s">
        <v>1079</v>
      </c>
      <c r="C249" s="34" t="s">
        <v>1080</v>
      </c>
      <c r="D249" s="28" t="s">
        <v>39</v>
      </c>
      <c r="E249" s="28" t="s">
        <v>666</v>
      </c>
      <c r="F249" s="28" t="s">
        <v>1081</v>
      </c>
      <c r="G249" s="28">
        <v>20</v>
      </c>
      <c r="H249" s="28" t="s">
        <v>32</v>
      </c>
      <c r="I249" s="28">
        <v>20</v>
      </c>
      <c r="J249" s="34" t="s">
        <v>1082</v>
      </c>
      <c r="K249" s="28" t="s">
        <v>1031</v>
      </c>
      <c r="L249" s="28" t="s">
        <v>1054</v>
      </c>
      <c r="M249" s="28" t="s">
        <v>42</v>
      </c>
      <c r="N249" s="28" t="s">
        <v>1083</v>
      </c>
    </row>
    <row r="250" s="19" customFormat="1" ht="17" customHeight="1" spans="1:14">
      <c r="A250" s="27"/>
      <c r="B250" s="27" t="s">
        <v>45</v>
      </c>
      <c r="C250" s="29"/>
      <c r="D250" s="27"/>
      <c r="E250" s="27"/>
      <c r="F250" s="27"/>
      <c r="G250" s="30"/>
      <c r="H250" s="28"/>
      <c r="I250" s="30"/>
      <c r="J250" s="29"/>
      <c r="K250" s="65"/>
      <c r="L250" s="65"/>
      <c r="M250" s="27"/>
      <c r="N250" s="27">
        <f>SUM(G251:G264)</f>
        <v>200</v>
      </c>
    </row>
    <row r="251" s="19" customFormat="1" ht="33.75" spans="1:14">
      <c r="A251" s="64">
        <v>1</v>
      </c>
      <c r="B251" s="28" t="s">
        <v>1084</v>
      </c>
      <c r="C251" s="34" t="s">
        <v>1085</v>
      </c>
      <c r="D251" s="28" t="s">
        <v>45</v>
      </c>
      <c r="E251" s="28" t="s">
        <v>1086</v>
      </c>
      <c r="F251" s="28" t="s">
        <v>1087</v>
      </c>
      <c r="G251" s="31">
        <v>10</v>
      </c>
      <c r="H251" s="31" t="s">
        <v>32</v>
      </c>
      <c r="I251" s="31">
        <v>10</v>
      </c>
      <c r="J251" s="34" t="s">
        <v>1088</v>
      </c>
      <c r="K251" s="54" t="s">
        <v>109</v>
      </c>
      <c r="L251" s="54" t="s">
        <v>1039</v>
      </c>
      <c r="M251" s="28" t="s">
        <v>48</v>
      </c>
      <c r="N251" s="28" t="s">
        <v>1089</v>
      </c>
    </row>
    <row r="252" s="19" customFormat="1" ht="22.5" spans="1:14">
      <c r="A252" s="64">
        <v>2</v>
      </c>
      <c r="B252" s="28" t="s">
        <v>1090</v>
      </c>
      <c r="C252" s="34" t="s">
        <v>1091</v>
      </c>
      <c r="D252" s="28" t="s">
        <v>45</v>
      </c>
      <c r="E252" s="28" t="s">
        <v>1086</v>
      </c>
      <c r="F252" s="28" t="s">
        <v>1092</v>
      </c>
      <c r="G252" s="31">
        <v>10</v>
      </c>
      <c r="H252" s="31" t="s">
        <v>32</v>
      </c>
      <c r="I252" s="31">
        <v>10</v>
      </c>
      <c r="J252" s="34" t="s">
        <v>1093</v>
      </c>
      <c r="K252" s="54" t="s">
        <v>109</v>
      </c>
      <c r="L252" s="54" t="s">
        <v>1039</v>
      </c>
      <c r="M252" s="28" t="s">
        <v>48</v>
      </c>
      <c r="N252" s="28" t="s">
        <v>1089</v>
      </c>
    </row>
    <row r="253" s="19" customFormat="1" ht="67.5" spans="1:14">
      <c r="A253" s="64">
        <v>3</v>
      </c>
      <c r="B253" s="28" t="s">
        <v>1094</v>
      </c>
      <c r="C253" s="34" t="s">
        <v>1095</v>
      </c>
      <c r="D253" s="28" t="s">
        <v>45</v>
      </c>
      <c r="E253" s="28" t="s">
        <v>1096</v>
      </c>
      <c r="F253" s="28" t="s">
        <v>1097</v>
      </c>
      <c r="G253" s="31">
        <v>20</v>
      </c>
      <c r="H253" s="31" t="s">
        <v>32</v>
      </c>
      <c r="I253" s="31">
        <v>20</v>
      </c>
      <c r="J253" s="34" t="s">
        <v>1098</v>
      </c>
      <c r="K253" s="54" t="s">
        <v>109</v>
      </c>
      <c r="L253" s="54" t="s">
        <v>1039</v>
      </c>
      <c r="M253" s="28" t="s">
        <v>48</v>
      </c>
      <c r="N253" s="28" t="s">
        <v>1099</v>
      </c>
    </row>
    <row r="254" s="19" customFormat="1" ht="43" customHeight="1" spans="1:14">
      <c r="A254" s="64">
        <v>4</v>
      </c>
      <c r="B254" s="28" t="s">
        <v>1100</v>
      </c>
      <c r="C254" s="34" t="s">
        <v>1101</v>
      </c>
      <c r="D254" s="28" t="s">
        <v>45</v>
      </c>
      <c r="E254" s="28" t="s">
        <v>1102</v>
      </c>
      <c r="F254" s="28" t="s">
        <v>1103</v>
      </c>
      <c r="G254" s="28">
        <v>10</v>
      </c>
      <c r="H254" s="31" t="s">
        <v>32</v>
      </c>
      <c r="I254" s="28">
        <v>10</v>
      </c>
      <c r="J254" s="34" t="s">
        <v>1104</v>
      </c>
      <c r="K254" s="54" t="s">
        <v>109</v>
      </c>
      <c r="L254" s="54" t="s">
        <v>1039</v>
      </c>
      <c r="M254" s="28" t="s">
        <v>48</v>
      </c>
      <c r="N254" s="28" t="s">
        <v>1105</v>
      </c>
    </row>
    <row r="255" s="19" customFormat="1" ht="46" customHeight="1" spans="1:14">
      <c r="A255" s="64">
        <v>5</v>
      </c>
      <c r="B255" s="28" t="s">
        <v>1106</v>
      </c>
      <c r="C255" s="34" t="s">
        <v>1107</v>
      </c>
      <c r="D255" s="28" t="s">
        <v>45</v>
      </c>
      <c r="E255" s="28" t="s">
        <v>1102</v>
      </c>
      <c r="F255" s="28" t="s">
        <v>1108</v>
      </c>
      <c r="G255" s="28">
        <v>10</v>
      </c>
      <c r="H255" s="31" t="s">
        <v>32</v>
      </c>
      <c r="I255" s="28">
        <v>10</v>
      </c>
      <c r="J255" s="34" t="s">
        <v>1109</v>
      </c>
      <c r="K255" s="54" t="s">
        <v>109</v>
      </c>
      <c r="L255" s="54" t="s">
        <v>1039</v>
      </c>
      <c r="M255" s="28" t="s">
        <v>48</v>
      </c>
      <c r="N255" s="28" t="s">
        <v>1105</v>
      </c>
    </row>
    <row r="256" s="19" customFormat="1" ht="49" customHeight="1" spans="1:14">
      <c r="A256" s="64">
        <v>6</v>
      </c>
      <c r="B256" s="28" t="s">
        <v>1110</v>
      </c>
      <c r="C256" s="34" t="s">
        <v>1111</v>
      </c>
      <c r="D256" s="28" t="s">
        <v>45</v>
      </c>
      <c r="E256" s="28" t="s">
        <v>1112</v>
      </c>
      <c r="F256" s="28" t="s">
        <v>1113</v>
      </c>
      <c r="G256" s="31">
        <v>20</v>
      </c>
      <c r="H256" s="31" t="s">
        <v>32</v>
      </c>
      <c r="I256" s="31">
        <v>20</v>
      </c>
      <c r="J256" s="34" t="s">
        <v>1114</v>
      </c>
      <c r="K256" s="54" t="s">
        <v>109</v>
      </c>
      <c r="L256" s="54" t="s">
        <v>1039</v>
      </c>
      <c r="M256" s="28" t="s">
        <v>48</v>
      </c>
      <c r="N256" s="28" t="s">
        <v>1115</v>
      </c>
    </row>
    <row r="257" s="19" customFormat="1" ht="62" customHeight="1" spans="1:14">
      <c r="A257" s="64">
        <v>7</v>
      </c>
      <c r="B257" s="28" t="s">
        <v>1116</v>
      </c>
      <c r="C257" s="34" t="s">
        <v>1117</v>
      </c>
      <c r="D257" s="28" t="s">
        <v>45</v>
      </c>
      <c r="E257" s="28" t="s">
        <v>931</v>
      </c>
      <c r="F257" s="28" t="s">
        <v>1118</v>
      </c>
      <c r="G257" s="31">
        <v>20</v>
      </c>
      <c r="H257" s="31" t="s">
        <v>32</v>
      </c>
      <c r="I257" s="31">
        <v>20</v>
      </c>
      <c r="J257" s="34" t="s">
        <v>1119</v>
      </c>
      <c r="K257" s="54" t="s">
        <v>109</v>
      </c>
      <c r="L257" s="54" t="s">
        <v>1039</v>
      </c>
      <c r="M257" s="28" t="s">
        <v>48</v>
      </c>
      <c r="N257" s="28" t="s">
        <v>1120</v>
      </c>
    </row>
    <row r="258" s="19" customFormat="1" ht="32" customHeight="1" spans="1:14">
      <c r="A258" s="64">
        <v>8</v>
      </c>
      <c r="B258" s="28" t="s">
        <v>1121</v>
      </c>
      <c r="C258" s="34" t="s">
        <v>1122</v>
      </c>
      <c r="D258" s="28" t="s">
        <v>45</v>
      </c>
      <c r="E258" s="28" t="s">
        <v>330</v>
      </c>
      <c r="F258" s="28" t="s">
        <v>1123</v>
      </c>
      <c r="G258" s="31">
        <v>20</v>
      </c>
      <c r="H258" s="31" t="s">
        <v>32</v>
      </c>
      <c r="I258" s="31">
        <v>20</v>
      </c>
      <c r="J258" s="34" t="s">
        <v>1124</v>
      </c>
      <c r="K258" s="54" t="s">
        <v>109</v>
      </c>
      <c r="L258" s="54" t="s">
        <v>1039</v>
      </c>
      <c r="M258" s="28" t="s">
        <v>48</v>
      </c>
      <c r="N258" s="28" t="s">
        <v>1125</v>
      </c>
    </row>
    <row r="259" s="19" customFormat="1" ht="29" customHeight="1" spans="1:14">
      <c r="A259" s="64">
        <v>9</v>
      </c>
      <c r="B259" s="28" t="s">
        <v>1126</v>
      </c>
      <c r="C259" s="34" t="s">
        <v>1127</v>
      </c>
      <c r="D259" s="28" t="s">
        <v>45</v>
      </c>
      <c r="E259" s="28" t="s">
        <v>1128</v>
      </c>
      <c r="F259" s="28" t="s">
        <v>1129</v>
      </c>
      <c r="G259" s="31">
        <v>20</v>
      </c>
      <c r="H259" s="31" t="s">
        <v>32</v>
      </c>
      <c r="I259" s="31">
        <v>20</v>
      </c>
      <c r="J259" s="34" t="s">
        <v>1130</v>
      </c>
      <c r="K259" s="54" t="s">
        <v>109</v>
      </c>
      <c r="L259" s="54" t="s">
        <v>1039</v>
      </c>
      <c r="M259" s="28" t="s">
        <v>48</v>
      </c>
      <c r="N259" s="28" t="s">
        <v>1131</v>
      </c>
    </row>
    <row r="260" s="19" customFormat="1" ht="27" customHeight="1" spans="1:14">
      <c r="A260" s="64">
        <v>10</v>
      </c>
      <c r="B260" s="28" t="s">
        <v>1132</v>
      </c>
      <c r="C260" s="34" t="s">
        <v>1133</v>
      </c>
      <c r="D260" s="28" t="s">
        <v>45</v>
      </c>
      <c r="E260" s="28" t="s">
        <v>1134</v>
      </c>
      <c r="F260" s="28" t="s">
        <v>1135</v>
      </c>
      <c r="G260" s="28">
        <v>16</v>
      </c>
      <c r="H260" s="31" t="s">
        <v>32</v>
      </c>
      <c r="I260" s="28">
        <v>16</v>
      </c>
      <c r="J260" s="34" t="s">
        <v>1136</v>
      </c>
      <c r="K260" s="54" t="s">
        <v>109</v>
      </c>
      <c r="L260" s="54" t="s">
        <v>1039</v>
      </c>
      <c r="M260" s="28" t="s">
        <v>48</v>
      </c>
      <c r="N260" s="28" t="s">
        <v>1137</v>
      </c>
    </row>
    <row r="261" s="19" customFormat="1" ht="56.25" spans="1:14">
      <c r="A261" s="64">
        <v>11</v>
      </c>
      <c r="B261" s="28" t="s">
        <v>1138</v>
      </c>
      <c r="C261" s="34" t="s">
        <v>1139</v>
      </c>
      <c r="D261" s="28" t="s">
        <v>45</v>
      </c>
      <c r="E261" s="28" t="s">
        <v>1134</v>
      </c>
      <c r="F261" s="28" t="s">
        <v>1140</v>
      </c>
      <c r="G261" s="31">
        <v>4</v>
      </c>
      <c r="H261" s="31" t="s">
        <v>32</v>
      </c>
      <c r="I261" s="31">
        <v>4</v>
      </c>
      <c r="J261" s="34" t="s">
        <v>1141</v>
      </c>
      <c r="K261" s="54" t="s">
        <v>109</v>
      </c>
      <c r="L261" s="54" t="s">
        <v>1039</v>
      </c>
      <c r="M261" s="28" t="s">
        <v>48</v>
      </c>
      <c r="N261" s="28" t="s">
        <v>1137</v>
      </c>
    </row>
    <row r="262" s="19" customFormat="1" ht="37" customHeight="1" spans="1:14">
      <c r="A262" s="64">
        <v>12</v>
      </c>
      <c r="B262" s="28" t="s">
        <v>1142</v>
      </c>
      <c r="C262" s="34" t="s">
        <v>1143</v>
      </c>
      <c r="D262" s="28" t="s">
        <v>45</v>
      </c>
      <c r="E262" s="28" t="s">
        <v>208</v>
      </c>
      <c r="F262" s="28" t="s">
        <v>1144</v>
      </c>
      <c r="G262" s="40">
        <v>20</v>
      </c>
      <c r="H262" s="31" t="s">
        <v>32</v>
      </c>
      <c r="I262" s="40">
        <v>20</v>
      </c>
      <c r="J262" s="34" t="s">
        <v>1145</v>
      </c>
      <c r="K262" s="54" t="s">
        <v>109</v>
      </c>
      <c r="L262" s="54" t="s">
        <v>1039</v>
      </c>
      <c r="M262" s="28" t="s">
        <v>48</v>
      </c>
      <c r="N262" s="28" t="s">
        <v>1146</v>
      </c>
    </row>
    <row r="263" s="19" customFormat="1" ht="37" customHeight="1" spans="1:14">
      <c r="A263" s="64">
        <v>13</v>
      </c>
      <c r="B263" s="28" t="s">
        <v>1147</v>
      </c>
      <c r="C263" s="34" t="s">
        <v>1148</v>
      </c>
      <c r="D263" s="28" t="s">
        <v>45</v>
      </c>
      <c r="E263" s="28" t="s">
        <v>539</v>
      </c>
      <c r="F263" s="28" t="s">
        <v>1123</v>
      </c>
      <c r="G263" s="28">
        <v>10</v>
      </c>
      <c r="H263" s="31" t="s">
        <v>32</v>
      </c>
      <c r="I263" s="28">
        <v>10</v>
      </c>
      <c r="J263" s="34" t="s">
        <v>1149</v>
      </c>
      <c r="K263" s="54" t="s">
        <v>109</v>
      </c>
      <c r="L263" s="54" t="s">
        <v>1039</v>
      </c>
      <c r="M263" s="28" t="s">
        <v>48</v>
      </c>
      <c r="N263" s="28" t="s">
        <v>1150</v>
      </c>
    </row>
    <row r="264" s="19" customFormat="1" ht="39" customHeight="1" spans="1:14">
      <c r="A264" s="64">
        <v>14</v>
      </c>
      <c r="B264" s="28" t="s">
        <v>1151</v>
      </c>
      <c r="C264" s="34" t="s">
        <v>1152</v>
      </c>
      <c r="D264" s="28" t="s">
        <v>45</v>
      </c>
      <c r="E264" s="28" t="s">
        <v>539</v>
      </c>
      <c r="F264" s="28" t="s">
        <v>573</v>
      </c>
      <c r="G264" s="28">
        <v>10</v>
      </c>
      <c r="H264" s="31" t="s">
        <v>32</v>
      </c>
      <c r="I264" s="28">
        <v>10</v>
      </c>
      <c r="J264" s="34" t="s">
        <v>1149</v>
      </c>
      <c r="K264" s="54" t="s">
        <v>109</v>
      </c>
      <c r="L264" s="54" t="s">
        <v>1039</v>
      </c>
      <c r="M264" s="28" t="s">
        <v>48</v>
      </c>
      <c r="N264" s="28" t="s">
        <v>1150</v>
      </c>
    </row>
    <row r="265" s="19" customFormat="1" ht="22" customHeight="1" spans="1:14">
      <c r="A265" s="27"/>
      <c r="B265" s="27" t="s">
        <v>50</v>
      </c>
      <c r="C265" s="29"/>
      <c r="D265" s="27"/>
      <c r="E265" s="27"/>
      <c r="F265" s="27"/>
      <c r="G265" s="30"/>
      <c r="H265" s="28"/>
      <c r="I265" s="30"/>
      <c r="J265" s="29"/>
      <c r="K265" s="65"/>
      <c r="L265" s="65"/>
      <c r="M265" s="27"/>
      <c r="N265" s="27">
        <f>SUM(G266:G274)</f>
        <v>160</v>
      </c>
    </row>
    <row r="266" s="20" customFormat="1" ht="110" customHeight="1" spans="1:14">
      <c r="A266" s="28">
        <v>1</v>
      </c>
      <c r="B266" s="28" t="s">
        <v>1153</v>
      </c>
      <c r="C266" s="34" t="s">
        <v>1154</v>
      </c>
      <c r="D266" s="28" t="s">
        <v>50</v>
      </c>
      <c r="E266" s="28" t="s">
        <v>1155</v>
      </c>
      <c r="F266" s="28" t="s">
        <v>1156</v>
      </c>
      <c r="G266" s="31">
        <v>55</v>
      </c>
      <c r="H266" s="31" t="s">
        <v>32</v>
      </c>
      <c r="I266" s="31">
        <v>55</v>
      </c>
      <c r="J266" s="34" t="s">
        <v>1157</v>
      </c>
      <c r="K266" s="54" t="s">
        <v>109</v>
      </c>
      <c r="L266" s="54" t="s">
        <v>1039</v>
      </c>
      <c r="M266" s="28" t="s">
        <v>53</v>
      </c>
      <c r="N266" s="28" t="s">
        <v>1158</v>
      </c>
    </row>
    <row r="267" s="20" customFormat="1" ht="56.25" spans="1:14">
      <c r="A267" s="28">
        <v>2</v>
      </c>
      <c r="B267" s="28" t="s">
        <v>1159</v>
      </c>
      <c r="C267" s="34" t="s">
        <v>1160</v>
      </c>
      <c r="D267" s="28" t="s">
        <v>50</v>
      </c>
      <c r="E267" s="28" t="s">
        <v>1155</v>
      </c>
      <c r="F267" s="28" t="s">
        <v>1161</v>
      </c>
      <c r="G267" s="31">
        <v>20</v>
      </c>
      <c r="H267" s="31" t="s">
        <v>32</v>
      </c>
      <c r="I267" s="31">
        <v>20</v>
      </c>
      <c r="J267" s="34" t="s">
        <v>1162</v>
      </c>
      <c r="K267" s="54" t="s">
        <v>109</v>
      </c>
      <c r="L267" s="54" t="s">
        <v>1039</v>
      </c>
      <c r="M267" s="28" t="s">
        <v>53</v>
      </c>
      <c r="N267" s="28" t="s">
        <v>1163</v>
      </c>
    </row>
    <row r="268" s="20" customFormat="1" ht="22.5" spans="1:14">
      <c r="A268" s="28">
        <v>3</v>
      </c>
      <c r="B268" s="28" t="s">
        <v>1164</v>
      </c>
      <c r="C268" s="34" t="s">
        <v>1165</v>
      </c>
      <c r="D268" s="28" t="s">
        <v>50</v>
      </c>
      <c r="E268" s="28" t="s">
        <v>133</v>
      </c>
      <c r="F268" s="28" t="s">
        <v>1166</v>
      </c>
      <c r="G268" s="31">
        <v>5</v>
      </c>
      <c r="H268" s="31" t="s">
        <v>32</v>
      </c>
      <c r="I268" s="31">
        <v>5</v>
      </c>
      <c r="J268" s="34" t="s">
        <v>1167</v>
      </c>
      <c r="K268" s="54" t="s">
        <v>109</v>
      </c>
      <c r="L268" s="54" t="s">
        <v>1039</v>
      </c>
      <c r="M268" s="28" t="s">
        <v>53</v>
      </c>
      <c r="N268" s="28" t="s">
        <v>1168</v>
      </c>
    </row>
    <row r="269" s="20" customFormat="1" ht="33.75" spans="1:14">
      <c r="A269" s="28">
        <v>4</v>
      </c>
      <c r="B269" s="28" t="s">
        <v>1169</v>
      </c>
      <c r="C269" s="34" t="s">
        <v>1170</v>
      </c>
      <c r="D269" s="28" t="s">
        <v>50</v>
      </c>
      <c r="E269" s="28" t="s">
        <v>1171</v>
      </c>
      <c r="F269" s="28" t="s">
        <v>1172</v>
      </c>
      <c r="G269" s="31">
        <v>10</v>
      </c>
      <c r="H269" s="31" t="s">
        <v>32</v>
      </c>
      <c r="I269" s="31">
        <v>10</v>
      </c>
      <c r="J269" s="34" t="s">
        <v>1173</v>
      </c>
      <c r="K269" s="54" t="s">
        <v>109</v>
      </c>
      <c r="L269" s="54" t="s">
        <v>1039</v>
      </c>
      <c r="M269" s="28" t="s">
        <v>53</v>
      </c>
      <c r="N269" s="28" t="s">
        <v>1174</v>
      </c>
    </row>
    <row r="270" s="20" customFormat="1" ht="22.5" spans="1:14">
      <c r="A270" s="28">
        <v>5</v>
      </c>
      <c r="B270" s="28" t="s">
        <v>1169</v>
      </c>
      <c r="C270" s="34" t="s">
        <v>1175</v>
      </c>
      <c r="D270" s="28" t="s">
        <v>50</v>
      </c>
      <c r="E270" s="28" t="s">
        <v>1171</v>
      </c>
      <c r="F270" s="28" t="s">
        <v>1176</v>
      </c>
      <c r="G270" s="31">
        <v>10</v>
      </c>
      <c r="H270" s="31" t="s">
        <v>32</v>
      </c>
      <c r="I270" s="31">
        <v>10</v>
      </c>
      <c r="J270" s="34" t="s">
        <v>1177</v>
      </c>
      <c r="K270" s="54" t="s">
        <v>109</v>
      </c>
      <c r="L270" s="54" t="s">
        <v>1039</v>
      </c>
      <c r="M270" s="28" t="s">
        <v>53</v>
      </c>
      <c r="N270" s="28" t="s">
        <v>1174</v>
      </c>
    </row>
    <row r="271" s="20" customFormat="1" ht="33.75" spans="1:14">
      <c r="A271" s="28">
        <v>6</v>
      </c>
      <c r="B271" s="28" t="s">
        <v>1178</v>
      </c>
      <c r="C271" s="34" t="s">
        <v>1179</v>
      </c>
      <c r="D271" s="28" t="s">
        <v>50</v>
      </c>
      <c r="E271" s="28" t="s">
        <v>1180</v>
      </c>
      <c r="F271" s="28" t="s">
        <v>1181</v>
      </c>
      <c r="G271" s="31">
        <v>20</v>
      </c>
      <c r="H271" s="31" t="s">
        <v>32</v>
      </c>
      <c r="I271" s="31">
        <v>20</v>
      </c>
      <c r="J271" s="34" t="s">
        <v>1182</v>
      </c>
      <c r="K271" s="54" t="s">
        <v>109</v>
      </c>
      <c r="L271" s="54" t="s">
        <v>1039</v>
      </c>
      <c r="M271" s="28" t="s">
        <v>53</v>
      </c>
      <c r="N271" s="28" t="s">
        <v>1180</v>
      </c>
    </row>
    <row r="272" s="20" customFormat="1" ht="33.75" spans="1:14">
      <c r="A272" s="28">
        <v>7</v>
      </c>
      <c r="B272" s="28" t="s">
        <v>1183</v>
      </c>
      <c r="C272" s="34" t="s">
        <v>1184</v>
      </c>
      <c r="D272" s="28" t="s">
        <v>50</v>
      </c>
      <c r="E272" s="28" t="s">
        <v>1185</v>
      </c>
      <c r="F272" s="28" t="s">
        <v>1181</v>
      </c>
      <c r="G272" s="31">
        <v>20</v>
      </c>
      <c r="H272" s="31" t="s">
        <v>32</v>
      </c>
      <c r="I272" s="31">
        <v>20</v>
      </c>
      <c r="J272" s="34" t="s">
        <v>1186</v>
      </c>
      <c r="K272" s="54" t="s">
        <v>109</v>
      </c>
      <c r="L272" s="54" t="s">
        <v>1039</v>
      </c>
      <c r="M272" s="28" t="s">
        <v>53</v>
      </c>
      <c r="N272" s="28" t="s">
        <v>1187</v>
      </c>
    </row>
    <row r="273" s="20" customFormat="1" ht="45" customHeight="1" spans="1:14">
      <c r="A273" s="28">
        <v>8</v>
      </c>
      <c r="B273" s="28" t="s">
        <v>1188</v>
      </c>
      <c r="C273" s="34" t="s">
        <v>1189</v>
      </c>
      <c r="D273" s="28" t="s">
        <v>50</v>
      </c>
      <c r="E273" s="28" t="s">
        <v>161</v>
      </c>
      <c r="F273" s="28" t="s">
        <v>1048</v>
      </c>
      <c r="G273" s="31">
        <v>10</v>
      </c>
      <c r="H273" s="31" t="s">
        <v>32</v>
      </c>
      <c r="I273" s="31">
        <v>10</v>
      </c>
      <c r="J273" s="34" t="s">
        <v>1190</v>
      </c>
      <c r="K273" s="54" t="s">
        <v>109</v>
      </c>
      <c r="L273" s="54" t="s">
        <v>1039</v>
      </c>
      <c r="M273" s="28" t="s">
        <v>53</v>
      </c>
      <c r="N273" s="28" t="s">
        <v>1191</v>
      </c>
    </row>
    <row r="274" s="20" customFormat="1" ht="22.5" spans="1:14">
      <c r="A274" s="28">
        <v>9</v>
      </c>
      <c r="B274" s="28" t="s">
        <v>1192</v>
      </c>
      <c r="C274" s="34" t="s">
        <v>1193</v>
      </c>
      <c r="D274" s="28" t="s">
        <v>50</v>
      </c>
      <c r="E274" s="28" t="s">
        <v>278</v>
      </c>
      <c r="F274" s="28" t="s">
        <v>1194</v>
      </c>
      <c r="G274" s="31">
        <v>10</v>
      </c>
      <c r="H274" s="31" t="s">
        <v>32</v>
      </c>
      <c r="I274" s="31">
        <v>10</v>
      </c>
      <c r="J274" s="34" t="s">
        <v>1195</v>
      </c>
      <c r="K274" s="54" t="s">
        <v>109</v>
      </c>
      <c r="L274" s="54" t="s">
        <v>1039</v>
      </c>
      <c r="M274" s="28" t="s">
        <v>53</v>
      </c>
      <c r="N274" s="28" t="s">
        <v>1196</v>
      </c>
    </row>
    <row r="275" s="19" customFormat="1" ht="19" customHeight="1" spans="1:14">
      <c r="A275" s="27"/>
      <c r="B275" s="27" t="s">
        <v>56</v>
      </c>
      <c r="C275" s="29"/>
      <c r="D275" s="27"/>
      <c r="E275" s="27"/>
      <c r="F275" s="27"/>
      <c r="G275" s="30"/>
      <c r="H275" s="28"/>
      <c r="I275" s="30"/>
      <c r="J275" s="29"/>
      <c r="K275" s="65"/>
      <c r="L275" s="65"/>
      <c r="M275" s="27"/>
      <c r="N275" s="27">
        <f>SUM(G276:G285)</f>
        <v>190</v>
      </c>
    </row>
    <row r="276" s="19" customFormat="1" ht="33.75" spans="1:14">
      <c r="A276" s="28">
        <v>1</v>
      </c>
      <c r="B276" s="28" t="s">
        <v>1197</v>
      </c>
      <c r="C276" s="34" t="s">
        <v>1198</v>
      </c>
      <c r="D276" s="28" t="s">
        <v>56</v>
      </c>
      <c r="E276" s="28" t="s">
        <v>196</v>
      </c>
      <c r="F276" s="28" t="s">
        <v>1199</v>
      </c>
      <c r="G276" s="28">
        <v>20</v>
      </c>
      <c r="H276" s="28" t="s">
        <v>32</v>
      </c>
      <c r="I276" s="28">
        <v>20</v>
      </c>
      <c r="J276" s="34" t="s">
        <v>1200</v>
      </c>
      <c r="K276" s="54" t="s">
        <v>109</v>
      </c>
      <c r="L276" s="54" t="s">
        <v>1039</v>
      </c>
      <c r="M276" s="28" t="s">
        <v>59</v>
      </c>
      <c r="N276" s="28" t="s">
        <v>1201</v>
      </c>
    </row>
    <row r="277" s="19" customFormat="1" ht="45" spans="1:14">
      <c r="A277" s="28">
        <v>2</v>
      </c>
      <c r="B277" s="28" t="s">
        <v>1202</v>
      </c>
      <c r="C277" s="34" t="s">
        <v>1203</v>
      </c>
      <c r="D277" s="28" t="s">
        <v>56</v>
      </c>
      <c r="E277" s="28" t="s">
        <v>842</v>
      </c>
      <c r="F277" s="28" t="s">
        <v>1204</v>
      </c>
      <c r="G277" s="28">
        <v>20</v>
      </c>
      <c r="H277" s="28" t="s">
        <v>32</v>
      </c>
      <c r="I277" s="28">
        <v>20</v>
      </c>
      <c r="J277" s="34" t="s">
        <v>1205</v>
      </c>
      <c r="K277" s="54" t="s">
        <v>109</v>
      </c>
      <c r="L277" s="54" t="s">
        <v>1039</v>
      </c>
      <c r="M277" s="28" t="s">
        <v>59</v>
      </c>
      <c r="N277" s="28" t="s">
        <v>1206</v>
      </c>
    </row>
    <row r="278" s="19" customFormat="1" ht="56.25" spans="1:14">
      <c r="A278" s="28">
        <v>3</v>
      </c>
      <c r="B278" s="28" t="s">
        <v>1207</v>
      </c>
      <c r="C278" s="34" t="s">
        <v>1208</v>
      </c>
      <c r="D278" s="28" t="s">
        <v>56</v>
      </c>
      <c r="E278" s="28" t="s">
        <v>1209</v>
      </c>
      <c r="F278" s="28" t="s">
        <v>1210</v>
      </c>
      <c r="G278" s="28">
        <v>20</v>
      </c>
      <c r="H278" s="28" t="s">
        <v>32</v>
      </c>
      <c r="I278" s="28">
        <v>20</v>
      </c>
      <c r="J278" s="34" t="s">
        <v>1211</v>
      </c>
      <c r="K278" s="54" t="s">
        <v>109</v>
      </c>
      <c r="L278" s="54" t="s">
        <v>1039</v>
      </c>
      <c r="M278" s="28" t="s">
        <v>59</v>
      </c>
      <c r="N278" s="28" t="s">
        <v>1212</v>
      </c>
    </row>
    <row r="279" s="19" customFormat="1" ht="45" spans="1:14">
      <c r="A279" s="28">
        <v>4</v>
      </c>
      <c r="B279" s="28" t="s">
        <v>1213</v>
      </c>
      <c r="C279" s="34" t="s">
        <v>1214</v>
      </c>
      <c r="D279" s="28" t="s">
        <v>56</v>
      </c>
      <c r="E279" s="28" t="s">
        <v>784</v>
      </c>
      <c r="F279" s="28" t="s">
        <v>1215</v>
      </c>
      <c r="G279" s="28">
        <v>20</v>
      </c>
      <c r="H279" s="28" t="s">
        <v>32</v>
      </c>
      <c r="I279" s="28">
        <v>20</v>
      </c>
      <c r="J279" s="34" t="s">
        <v>1216</v>
      </c>
      <c r="K279" s="54" t="s">
        <v>109</v>
      </c>
      <c r="L279" s="54" t="s">
        <v>1039</v>
      </c>
      <c r="M279" s="28" t="s">
        <v>59</v>
      </c>
      <c r="N279" s="28" t="s">
        <v>1217</v>
      </c>
    </row>
    <row r="280" s="19" customFormat="1" ht="33.75" spans="1:14">
      <c r="A280" s="28">
        <v>5</v>
      </c>
      <c r="B280" s="28" t="s">
        <v>1218</v>
      </c>
      <c r="C280" s="34" t="s">
        <v>1219</v>
      </c>
      <c r="D280" s="28" t="s">
        <v>56</v>
      </c>
      <c r="E280" s="28" t="s">
        <v>1220</v>
      </c>
      <c r="F280" s="28" t="s">
        <v>1221</v>
      </c>
      <c r="G280" s="28">
        <v>20</v>
      </c>
      <c r="H280" s="28" t="s">
        <v>32</v>
      </c>
      <c r="I280" s="28">
        <v>20</v>
      </c>
      <c r="J280" s="34" t="s">
        <v>1222</v>
      </c>
      <c r="K280" s="54" t="s">
        <v>109</v>
      </c>
      <c r="L280" s="54" t="s">
        <v>1039</v>
      </c>
      <c r="M280" s="28" t="s">
        <v>59</v>
      </c>
      <c r="N280" s="28" t="s">
        <v>1223</v>
      </c>
    </row>
    <row r="281" s="19" customFormat="1" ht="33.75" spans="1:14">
      <c r="A281" s="28">
        <v>6</v>
      </c>
      <c r="B281" s="28" t="s">
        <v>1224</v>
      </c>
      <c r="C281" s="34" t="s">
        <v>1225</v>
      </c>
      <c r="D281" s="28" t="s">
        <v>56</v>
      </c>
      <c r="E281" s="28" t="s">
        <v>1226</v>
      </c>
      <c r="F281" s="28" t="s">
        <v>1227</v>
      </c>
      <c r="G281" s="28">
        <v>20</v>
      </c>
      <c r="H281" s="28" t="s">
        <v>32</v>
      </c>
      <c r="I281" s="28">
        <v>20</v>
      </c>
      <c r="J281" s="34" t="s">
        <v>1228</v>
      </c>
      <c r="K281" s="54" t="s">
        <v>109</v>
      </c>
      <c r="L281" s="54" t="s">
        <v>1039</v>
      </c>
      <c r="M281" s="28" t="s">
        <v>59</v>
      </c>
      <c r="N281" s="28" t="s">
        <v>1229</v>
      </c>
    </row>
    <row r="282" s="19" customFormat="1" ht="33.75" spans="1:14">
      <c r="A282" s="28">
        <v>7</v>
      </c>
      <c r="B282" s="28" t="s">
        <v>1230</v>
      </c>
      <c r="C282" s="34" t="s">
        <v>1231</v>
      </c>
      <c r="D282" s="28" t="s">
        <v>56</v>
      </c>
      <c r="E282" s="28" t="s">
        <v>1232</v>
      </c>
      <c r="F282" s="28" t="s">
        <v>1233</v>
      </c>
      <c r="G282" s="28">
        <v>20</v>
      </c>
      <c r="H282" s="28" t="s">
        <v>32</v>
      </c>
      <c r="I282" s="28">
        <v>20</v>
      </c>
      <c r="J282" s="34" t="s">
        <v>1234</v>
      </c>
      <c r="K282" s="54" t="s">
        <v>109</v>
      </c>
      <c r="L282" s="54" t="s">
        <v>1039</v>
      </c>
      <c r="M282" s="28" t="s">
        <v>59</v>
      </c>
      <c r="N282" s="28" t="s">
        <v>1235</v>
      </c>
    </row>
    <row r="283" s="19" customFormat="1" ht="33.75" spans="1:14">
      <c r="A283" s="28">
        <v>8</v>
      </c>
      <c r="B283" s="28" t="s">
        <v>1236</v>
      </c>
      <c r="C283" s="34" t="s">
        <v>1237</v>
      </c>
      <c r="D283" s="28" t="s">
        <v>56</v>
      </c>
      <c r="E283" s="28" t="s">
        <v>1238</v>
      </c>
      <c r="F283" s="28" t="s">
        <v>1181</v>
      </c>
      <c r="G283" s="28">
        <v>10</v>
      </c>
      <c r="H283" s="28" t="s">
        <v>32</v>
      </c>
      <c r="I283" s="28">
        <v>10</v>
      </c>
      <c r="J283" s="34" t="s">
        <v>1239</v>
      </c>
      <c r="K283" s="54" t="s">
        <v>109</v>
      </c>
      <c r="L283" s="54" t="s">
        <v>1039</v>
      </c>
      <c r="M283" s="28" t="s">
        <v>59</v>
      </c>
      <c r="N283" s="28" t="s">
        <v>1240</v>
      </c>
    </row>
    <row r="284" s="19" customFormat="1" ht="45" spans="1:14">
      <c r="A284" s="28">
        <v>9</v>
      </c>
      <c r="B284" s="28" t="s">
        <v>1241</v>
      </c>
      <c r="C284" s="34" t="s">
        <v>1242</v>
      </c>
      <c r="D284" s="28" t="s">
        <v>56</v>
      </c>
      <c r="E284" s="28" t="s">
        <v>301</v>
      </c>
      <c r="F284" s="28" t="s">
        <v>1215</v>
      </c>
      <c r="G284" s="28">
        <v>20</v>
      </c>
      <c r="H284" s="28" t="s">
        <v>32</v>
      </c>
      <c r="I284" s="28">
        <v>20</v>
      </c>
      <c r="J284" s="34" t="s">
        <v>1243</v>
      </c>
      <c r="K284" s="54" t="s">
        <v>109</v>
      </c>
      <c r="L284" s="54" t="s">
        <v>1039</v>
      </c>
      <c r="M284" s="28" t="s">
        <v>59</v>
      </c>
      <c r="N284" s="28" t="s">
        <v>1244</v>
      </c>
    </row>
    <row r="285" s="19" customFormat="1" ht="45" spans="1:14">
      <c r="A285" s="28">
        <v>10</v>
      </c>
      <c r="B285" s="28" t="s">
        <v>1245</v>
      </c>
      <c r="C285" s="34" t="s">
        <v>1246</v>
      </c>
      <c r="D285" s="28" t="s">
        <v>56</v>
      </c>
      <c r="E285" s="28" t="s">
        <v>647</v>
      </c>
      <c r="F285" s="28" t="s">
        <v>1215</v>
      </c>
      <c r="G285" s="28">
        <v>20</v>
      </c>
      <c r="H285" s="28" t="s">
        <v>32</v>
      </c>
      <c r="I285" s="28">
        <v>20</v>
      </c>
      <c r="J285" s="34" t="s">
        <v>1247</v>
      </c>
      <c r="K285" s="54" t="s">
        <v>109</v>
      </c>
      <c r="L285" s="54" t="s">
        <v>1039</v>
      </c>
      <c r="M285" s="28" t="s">
        <v>59</v>
      </c>
      <c r="N285" s="28" t="s">
        <v>1248</v>
      </c>
    </row>
    <row r="286" s="19" customFormat="1" ht="23" customHeight="1" spans="1:14">
      <c r="A286" s="27"/>
      <c r="B286" s="27" t="s">
        <v>62</v>
      </c>
      <c r="C286" s="29"/>
      <c r="D286" s="27"/>
      <c r="E286" s="27"/>
      <c r="F286" s="27"/>
      <c r="G286" s="30"/>
      <c r="H286" s="28"/>
      <c r="I286" s="30"/>
      <c r="J286" s="29"/>
      <c r="K286" s="65"/>
      <c r="L286" s="65"/>
      <c r="M286" s="27"/>
      <c r="N286" s="27">
        <f>SUM(G287:G303)</f>
        <v>220</v>
      </c>
    </row>
    <row r="287" s="19" customFormat="1" ht="33.75" spans="1:14">
      <c r="A287" s="28">
        <v>1</v>
      </c>
      <c r="B287" s="28" t="s">
        <v>1249</v>
      </c>
      <c r="C287" s="34" t="s">
        <v>1250</v>
      </c>
      <c r="D287" s="28" t="s">
        <v>62</v>
      </c>
      <c r="E287" s="28" t="s">
        <v>1251</v>
      </c>
      <c r="F287" s="31" t="s">
        <v>1252</v>
      </c>
      <c r="G287" s="63">
        <v>16</v>
      </c>
      <c r="H287" s="28" t="s">
        <v>32</v>
      </c>
      <c r="I287" s="63">
        <v>16</v>
      </c>
      <c r="J287" s="34" t="s">
        <v>1253</v>
      </c>
      <c r="K287" s="54" t="s">
        <v>1254</v>
      </c>
      <c r="L287" s="54" t="s">
        <v>1255</v>
      </c>
      <c r="M287" s="28" t="s">
        <v>65</v>
      </c>
      <c r="N287" s="28" t="s">
        <v>1256</v>
      </c>
    </row>
    <row r="288" s="19" customFormat="1" ht="33.75" spans="1:14">
      <c r="A288" s="28">
        <v>2</v>
      </c>
      <c r="B288" s="28" t="s">
        <v>1249</v>
      </c>
      <c r="C288" s="34" t="s">
        <v>1257</v>
      </c>
      <c r="D288" s="28" t="s">
        <v>62</v>
      </c>
      <c r="E288" s="28" t="s">
        <v>1251</v>
      </c>
      <c r="F288" s="28" t="s">
        <v>1258</v>
      </c>
      <c r="G288" s="63">
        <v>4</v>
      </c>
      <c r="H288" s="28" t="s">
        <v>32</v>
      </c>
      <c r="I288" s="63">
        <v>4</v>
      </c>
      <c r="J288" s="34" t="s">
        <v>1259</v>
      </c>
      <c r="K288" s="54" t="s">
        <v>1254</v>
      </c>
      <c r="L288" s="54" t="s">
        <v>1255</v>
      </c>
      <c r="M288" s="28" t="s">
        <v>65</v>
      </c>
      <c r="N288" s="28" t="s">
        <v>1256</v>
      </c>
    </row>
    <row r="289" s="19" customFormat="1" ht="33.75" spans="1:14">
      <c r="A289" s="28">
        <v>3</v>
      </c>
      <c r="B289" s="28" t="s">
        <v>1260</v>
      </c>
      <c r="C289" s="34" t="s">
        <v>1261</v>
      </c>
      <c r="D289" s="28" t="s">
        <v>62</v>
      </c>
      <c r="E289" s="28" t="s">
        <v>290</v>
      </c>
      <c r="F289" s="28" t="s">
        <v>1262</v>
      </c>
      <c r="G289" s="63">
        <v>20</v>
      </c>
      <c r="H289" s="28" t="s">
        <v>1263</v>
      </c>
      <c r="I289" s="63">
        <v>20</v>
      </c>
      <c r="J289" s="34" t="s">
        <v>1264</v>
      </c>
      <c r="K289" s="54" t="s">
        <v>1254</v>
      </c>
      <c r="L289" s="54" t="s">
        <v>1265</v>
      </c>
      <c r="M289" s="28" t="s">
        <v>65</v>
      </c>
      <c r="N289" s="28" t="s">
        <v>1266</v>
      </c>
    </row>
    <row r="290" s="19" customFormat="1" ht="33.75" spans="1:14">
      <c r="A290" s="28">
        <v>4</v>
      </c>
      <c r="B290" s="28" t="s">
        <v>1267</v>
      </c>
      <c r="C290" s="34" t="s">
        <v>1268</v>
      </c>
      <c r="D290" s="28" t="s">
        <v>62</v>
      </c>
      <c r="E290" s="28" t="s">
        <v>416</v>
      </c>
      <c r="F290" s="28" t="s">
        <v>1258</v>
      </c>
      <c r="G290" s="63">
        <v>20</v>
      </c>
      <c r="H290" s="28" t="s">
        <v>32</v>
      </c>
      <c r="I290" s="63">
        <v>20</v>
      </c>
      <c r="J290" s="34" t="s">
        <v>1269</v>
      </c>
      <c r="K290" s="54" t="s">
        <v>1254</v>
      </c>
      <c r="L290" s="54" t="s">
        <v>1255</v>
      </c>
      <c r="M290" s="28" t="s">
        <v>65</v>
      </c>
      <c r="N290" s="69" t="s">
        <v>1270</v>
      </c>
    </row>
    <row r="291" s="19" customFormat="1" ht="33.75" spans="1:14">
      <c r="A291" s="28">
        <v>5</v>
      </c>
      <c r="B291" s="28" t="s">
        <v>1271</v>
      </c>
      <c r="C291" s="34" t="s">
        <v>1272</v>
      </c>
      <c r="D291" s="28" t="s">
        <v>62</v>
      </c>
      <c r="E291" s="28" t="s">
        <v>796</v>
      </c>
      <c r="F291" s="28" t="s">
        <v>1273</v>
      </c>
      <c r="G291" s="63">
        <v>2</v>
      </c>
      <c r="H291" s="28" t="s">
        <v>32</v>
      </c>
      <c r="I291" s="63">
        <v>2</v>
      </c>
      <c r="J291" s="34" t="s">
        <v>1274</v>
      </c>
      <c r="K291" s="54" t="s">
        <v>1254</v>
      </c>
      <c r="L291" s="54" t="s">
        <v>52</v>
      </c>
      <c r="M291" s="28" t="s">
        <v>65</v>
      </c>
      <c r="N291" s="28" t="s">
        <v>1275</v>
      </c>
    </row>
    <row r="292" s="19" customFormat="1" ht="36" customHeight="1" spans="1:14">
      <c r="A292" s="28">
        <v>6</v>
      </c>
      <c r="B292" s="28" t="s">
        <v>1271</v>
      </c>
      <c r="C292" s="34" t="s">
        <v>1276</v>
      </c>
      <c r="D292" s="28" t="s">
        <v>62</v>
      </c>
      <c r="E292" s="28" t="s">
        <v>796</v>
      </c>
      <c r="F292" s="28" t="s">
        <v>1277</v>
      </c>
      <c r="G292" s="63">
        <v>18</v>
      </c>
      <c r="H292" s="28" t="s">
        <v>32</v>
      </c>
      <c r="I292" s="63">
        <v>18</v>
      </c>
      <c r="J292" s="34" t="s">
        <v>1278</v>
      </c>
      <c r="K292" s="54" t="s">
        <v>1254</v>
      </c>
      <c r="L292" s="54" t="s">
        <v>1279</v>
      </c>
      <c r="M292" s="28" t="s">
        <v>65</v>
      </c>
      <c r="N292" s="28" t="s">
        <v>1275</v>
      </c>
    </row>
    <row r="293" s="19" customFormat="1" ht="33.75" spans="1:14">
      <c r="A293" s="28">
        <v>7</v>
      </c>
      <c r="B293" s="28" t="s">
        <v>1280</v>
      </c>
      <c r="C293" s="34" t="s">
        <v>1281</v>
      </c>
      <c r="D293" s="28" t="s">
        <v>62</v>
      </c>
      <c r="E293" s="28" t="s">
        <v>670</v>
      </c>
      <c r="F293" s="28" t="s">
        <v>1262</v>
      </c>
      <c r="G293" s="63">
        <v>20</v>
      </c>
      <c r="H293" s="28" t="s">
        <v>32</v>
      </c>
      <c r="I293" s="63">
        <v>20</v>
      </c>
      <c r="J293" s="34" t="s">
        <v>1282</v>
      </c>
      <c r="K293" s="54" t="s">
        <v>1254</v>
      </c>
      <c r="L293" s="54" t="s">
        <v>1279</v>
      </c>
      <c r="M293" s="28" t="s">
        <v>65</v>
      </c>
      <c r="N293" s="28" t="s">
        <v>1283</v>
      </c>
    </row>
    <row r="294" s="19" customFormat="1" ht="37" customHeight="1" spans="1:14">
      <c r="A294" s="28">
        <v>8</v>
      </c>
      <c r="B294" s="28" t="s">
        <v>1284</v>
      </c>
      <c r="C294" s="34" t="s">
        <v>1285</v>
      </c>
      <c r="D294" s="28" t="s">
        <v>62</v>
      </c>
      <c r="E294" s="28" t="s">
        <v>620</v>
      </c>
      <c r="F294" s="28" t="s">
        <v>1286</v>
      </c>
      <c r="G294" s="63">
        <v>10.2</v>
      </c>
      <c r="H294" s="28" t="s">
        <v>32</v>
      </c>
      <c r="I294" s="63">
        <v>10.2</v>
      </c>
      <c r="J294" s="34" t="s">
        <v>1287</v>
      </c>
      <c r="K294" s="54" t="s">
        <v>1254</v>
      </c>
      <c r="L294" s="54" t="s">
        <v>52</v>
      </c>
      <c r="M294" s="28" t="s">
        <v>65</v>
      </c>
      <c r="N294" s="28" t="s">
        <v>1288</v>
      </c>
    </row>
    <row r="295" s="19" customFormat="1" ht="36" customHeight="1" spans="1:14">
      <c r="A295" s="28">
        <v>9</v>
      </c>
      <c r="B295" s="28" t="s">
        <v>1284</v>
      </c>
      <c r="C295" s="34" t="s">
        <v>1289</v>
      </c>
      <c r="D295" s="28" t="s">
        <v>62</v>
      </c>
      <c r="E295" s="28" t="s">
        <v>620</v>
      </c>
      <c r="F295" s="28" t="s">
        <v>1258</v>
      </c>
      <c r="G295" s="63">
        <v>9.8</v>
      </c>
      <c r="H295" s="28" t="s">
        <v>32</v>
      </c>
      <c r="I295" s="63">
        <v>9.8</v>
      </c>
      <c r="J295" s="34" t="s">
        <v>1290</v>
      </c>
      <c r="K295" s="54" t="s">
        <v>1254</v>
      </c>
      <c r="L295" s="54" t="s">
        <v>52</v>
      </c>
      <c r="M295" s="28" t="s">
        <v>65</v>
      </c>
      <c r="N295" s="28" t="s">
        <v>1288</v>
      </c>
    </row>
    <row r="296" s="19" customFormat="1" ht="38" customHeight="1" spans="1:14">
      <c r="A296" s="28">
        <v>10</v>
      </c>
      <c r="B296" s="28" t="s">
        <v>1291</v>
      </c>
      <c r="C296" s="34" t="s">
        <v>1292</v>
      </c>
      <c r="D296" s="28" t="s">
        <v>62</v>
      </c>
      <c r="E296" s="28" t="s">
        <v>410</v>
      </c>
      <c r="F296" s="28" t="s">
        <v>1258</v>
      </c>
      <c r="G296" s="63">
        <v>13</v>
      </c>
      <c r="H296" s="28" t="s">
        <v>32</v>
      </c>
      <c r="I296" s="63">
        <v>13</v>
      </c>
      <c r="J296" s="34" t="s">
        <v>1293</v>
      </c>
      <c r="K296" s="54" t="s">
        <v>1254</v>
      </c>
      <c r="L296" s="54" t="s">
        <v>52</v>
      </c>
      <c r="M296" s="28" t="s">
        <v>65</v>
      </c>
      <c r="N296" s="28" t="s">
        <v>1294</v>
      </c>
    </row>
    <row r="297" s="19" customFormat="1" ht="33.75" spans="1:14">
      <c r="A297" s="28">
        <v>11</v>
      </c>
      <c r="B297" s="28" t="s">
        <v>1295</v>
      </c>
      <c r="C297" s="34" t="s">
        <v>1296</v>
      </c>
      <c r="D297" s="28" t="s">
        <v>62</v>
      </c>
      <c r="E297" s="28" t="s">
        <v>410</v>
      </c>
      <c r="F297" s="28" t="s">
        <v>1297</v>
      </c>
      <c r="G297" s="63">
        <v>7</v>
      </c>
      <c r="H297" s="28" t="s">
        <v>32</v>
      </c>
      <c r="I297" s="63">
        <v>7</v>
      </c>
      <c r="J297" s="34" t="s">
        <v>1298</v>
      </c>
      <c r="K297" s="54" t="s">
        <v>1254</v>
      </c>
      <c r="L297" s="54" t="s">
        <v>52</v>
      </c>
      <c r="M297" s="28" t="s">
        <v>65</v>
      </c>
      <c r="N297" s="28" t="s">
        <v>1294</v>
      </c>
    </row>
    <row r="298" s="19" customFormat="1" ht="37" customHeight="1" spans="1:14">
      <c r="A298" s="28">
        <v>12</v>
      </c>
      <c r="B298" s="28" t="s">
        <v>1299</v>
      </c>
      <c r="C298" s="34" t="s">
        <v>1300</v>
      </c>
      <c r="D298" s="28" t="s">
        <v>62</v>
      </c>
      <c r="E298" s="28" t="s">
        <v>372</v>
      </c>
      <c r="F298" s="28" t="s">
        <v>1258</v>
      </c>
      <c r="G298" s="63">
        <v>20</v>
      </c>
      <c r="H298" s="28" t="s">
        <v>32</v>
      </c>
      <c r="I298" s="63">
        <v>20</v>
      </c>
      <c r="J298" s="34" t="s">
        <v>1301</v>
      </c>
      <c r="K298" s="54" t="s">
        <v>1254</v>
      </c>
      <c r="L298" s="54" t="s">
        <v>1255</v>
      </c>
      <c r="M298" s="28" t="s">
        <v>65</v>
      </c>
      <c r="N298" s="28" t="s">
        <v>1302</v>
      </c>
    </row>
    <row r="299" s="19" customFormat="1" ht="37" customHeight="1" spans="1:14">
      <c r="A299" s="28">
        <v>13</v>
      </c>
      <c r="B299" s="28" t="s">
        <v>1303</v>
      </c>
      <c r="C299" s="34" t="s">
        <v>1304</v>
      </c>
      <c r="D299" s="28" t="s">
        <v>62</v>
      </c>
      <c r="E299" s="28" t="s">
        <v>1305</v>
      </c>
      <c r="F299" s="28" t="s">
        <v>1306</v>
      </c>
      <c r="G299" s="63">
        <v>20</v>
      </c>
      <c r="H299" s="28" t="s">
        <v>32</v>
      </c>
      <c r="I299" s="63">
        <v>20</v>
      </c>
      <c r="J299" s="34" t="s">
        <v>1307</v>
      </c>
      <c r="K299" s="54" t="s">
        <v>1254</v>
      </c>
      <c r="L299" s="54" t="s">
        <v>1255</v>
      </c>
      <c r="M299" s="28" t="s">
        <v>65</v>
      </c>
      <c r="N299" s="28" t="s">
        <v>1308</v>
      </c>
    </row>
    <row r="300" s="19" customFormat="1" ht="33.75" spans="1:14">
      <c r="A300" s="28">
        <v>14</v>
      </c>
      <c r="B300" s="28" t="s">
        <v>1309</v>
      </c>
      <c r="C300" s="34" t="s">
        <v>1310</v>
      </c>
      <c r="D300" s="28" t="s">
        <v>62</v>
      </c>
      <c r="E300" s="28" t="s">
        <v>1311</v>
      </c>
      <c r="F300" s="28" t="s">
        <v>1258</v>
      </c>
      <c r="G300" s="63">
        <v>20</v>
      </c>
      <c r="H300" s="28" t="s">
        <v>32</v>
      </c>
      <c r="I300" s="63">
        <v>20</v>
      </c>
      <c r="J300" s="34" t="s">
        <v>1312</v>
      </c>
      <c r="K300" s="54" t="s">
        <v>1254</v>
      </c>
      <c r="L300" s="54" t="s">
        <v>1265</v>
      </c>
      <c r="M300" s="28" t="s">
        <v>65</v>
      </c>
      <c r="N300" s="28" t="s">
        <v>1313</v>
      </c>
    </row>
    <row r="301" s="19" customFormat="1" ht="33.75" spans="1:14">
      <c r="A301" s="28">
        <v>15</v>
      </c>
      <c r="B301" s="28" t="s">
        <v>1314</v>
      </c>
      <c r="C301" s="34" t="s">
        <v>1315</v>
      </c>
      <c r="D301" s="28" t="s">
        <v>62</v>
      </c>
      <c r="E301" s="28" t="s">
        <v>238</v>
      </c>
      <c r="F301" s="28" t="s">
        <v>1258</v>
      </c>
      <c r="G301" s="63">
        <v>7.8</v>
      </c>
      <c r="H301" s="28" t="s">
        <v>32</v>
      </c>
      <c r="I301" s="63">
        <v>7.8</v>
      </c>
      <c r="J301" s="34" t="s">
        <v>1316</v>
      </c>
      <c r="K301" s="54" t="s">
        <v>1254</v>
      </c>
      <c r="L301" s="54" t="s">
        <v>1265</v>
      </c>
      <c r="M301" s="28" t="s">
        <v>65</v>
      </c>
      <c r="N301" s="28" t="s">
        <v>1317</v>
      </c>
    </row>
    <row r="302" s="19" customFormat="1" ht="33.75" spans="1:14">
      <c r="A302" s="28">
        <v>16</v>
      </c>
      <c r="B302" s="28" t="s">
        <v>1318</v>
      </c>
      <c r="C302" s="34" t="s">
        <v>1319</v>
      </c>
      <c r="D302" s="28" t="s">
        <v>62</v>
      </c>
      <c r="E302" s="28" t="s">
        <v>238</v>
      </c>
      <c r="F302" s="67" t="s">
        <v>1320</v>
      </c>
      <c r="G302" s="63">
        <v>2.2</v>
      </c>
      <c r="H302" s="28" t="s">
        <v>32</v>
      </c>
      <c r="I302" s="63">
        <v>2.2</v>
      </c>
      <c r="J302" s="34" t="s">
        <v>1321</v>
      </c>
      <c r="K302" s="54" t="s">
        <v>1254</v>
      </c>
      <c r="L302" s="54" t="s">
        <v>1322</v>
      </c>
      <c r="M302" s="28" t="s">
        <v>65</v>
      </c>
      <c r="N302" s="28" t="s">
        <v>1317</v>
      </c>
    </row>
    <row r="303" s="19" customFormat="1" ht="33.75" spans="1:14">
      <c r="A303" s="28">
        <v>17</v>
      </c>
      <c r="B303" s="28" t="s">
        <v>1314</v>
      </c>
      <c r="C303" s="34" t="s">
        <v>1323</v>
      </c>
      <c r="D303" s="28" t="s">
        <v>62</v>
      </c>
      <c r="E303" s="28" t="s">
        <v>238</v>
      </c>
      <c r="F303" s="28" t="s">
        <v>1262</v>
      </c>
      <c r="G303" s="63">
        <v>10</v>
      </c>
      <c r="H303" s="28" t="s">
        <v>32</v>
      </c>
      <c r="I303" s="63">
        <v>10</v>
      </c>
      <c r="J303" s="34" t="s">
        <v>1324</v>
      </c>
      <c r="K303" s="54" t="s">
        <v>1254</v>
      </c>
      <c r="L303" s="54" t="s">
        <v>1255</v>
      </c>
      <c r="M303" s="28" t="s">
        <v>65</v>
      </c>
      <c r="N303" s="28" t="s">
        <v>1317</v>
      </c>
    </row>
    <row r="304" s="19" customFormat="1" ht="19" customHeight="1" spans="1:14">
      <c r="A304" s="27"/>
      <c r="B304" s="27" t="s">
        <v>67</v>
      </c>
      <c r="C304" s="29"/>
      <c r="D304" s="27"/>
      <c r="E304" s="27"/>
      <c r="F304" s="27"/>
      <c r="G304" s="30"/>
      <c r="H304" s="28"/>
      <c r="I304" s="30"/>
      <c r="J304" s="29"/>
      <c r="K304" s="65"/>
      <c r="L304" s="65"/>
      <c r="M304" s="27"/>
      <c r="N304" s="27">
        <f>SUM(G305:G309)</f>
        <v>80</v>
      </c>
    </row>
    <row r="305" s="19" customFormat="1" ht="78.75" spans="1:14">
      <c r="A305" s="28">
        <v>1</v>
      </c>
      <c r="B305" s="61" t="s">
        <v>1325</v>
      </c>
      <c r="C305" s="34" t="s">
        <v>1326</v>
      </c>
      <c r="D305" s="28" t="s">
        <v>67</v>
      </c>
      <c r="E305" s="28" t="s">
        <v>643</v>
      </c>
      <c r="F305" s="28" t="s">
        <v>1327</v>
      </c>
      <c r="G305" s="63">
        <v>20</v>
      </c>
      <c r="H305" s="28" t="s">
        <v>32</v>
      </c>
      <c r="I305" s="63">
        <v>20</v>
      </c>
      <c r="J305" s="34" t="s">
        <v>1328</v>
      </c>
      <c r="K305" s="54" t="s">
        <v>109</v>
      </c>
      <c r="L305" s="54" t="s">
        <v>110</v>
      </c>
      <c r="M305" s="28" t="s">
        <v>70</v>
      </c>
      <c r="N305" s="28" t="s">
        <v>1329</v>
      </c>
    </row>
    <row r="306" s="19" customFormat="1" ht="45" spans="1:14">
      <c r="A306" s="28">
        <v>2</v>
      </c>
      <c r="B306" s="61" t="s">
        <v>1330</v>
      </c>
      <c r="C306" s="34" t="s">
        <v>1331</v>
      </c>
      <c r="D306" s="28" t="s">
        <v>67</v>
      </c>
      <c r="E306" s="28" t="s">
        <v>1332</v>
      </c>
      <c r="F306" s="28" t="s">
        <v>1333</v>
      </c>
      <c r="G306" s="63">
        <v>20</v>
      </c>
      <c r="H306" s="28" t="s">
        <v>32</v>
      </c>
      <c r="I306" s="63">
        <v>20</v>
      </c>
      <c r="J306" s="34" t="s">
        <v>1334</v>
      </c>
      <c r="K306" s="54" t="s">
        <v>109</v>
      </c>
      <c r="L306" s="54" t="s">
        <v>110</v>
      </c>
      <c r="M306" s="28" t="s">
        <v>70</v>
      </c>
      <c r="N306" s="28" t="s">
        <v>1335</v>
      </c>
    </row>
    <row r="307" s="19" customFormat="1" ht="45" spans="1:14">
      <c r="A307" s="28">
        <v>3</v>
      </c>
      <c r="B307" s="61" t="s">
        <v>1336</v>
      </c>
      <c r="C307" s="34" t="s">
        <v>1337</v>
      </c>
      <c r="D307" s="28" t="s">
        <v>67</v>
      </c>
      <c r="E307" s="28" t="s">
        <v>1338</v>
      </c>
      <c r="F307" s="28" t="s">
        <v>1339</v>
      </c>
      <c r="G307" s="63">
        <v>20</v>
      </c>
      <c r="H307" s="28" t="s">
        <v>32</v>
      </c>
      <c r="I307" s="63">
        <v>20</v>
      </c>
      <c r="J307" s="34" t="s">
        <v>1340</v>
      </c>
      <c r="K307" s="54" t="s">
        <v>109</v>
      </c>
      <c r="L307" s="54" t="s">
        <v>110</v>
      </c>
      <c r="M307" s="28" t="s">
        <v>70</v>
      </c>
      <c r="N307" s="28" t="s">
        <v>1341</v>
      </c>
    </row>
    <row r="308" s="19" customFormat="1" ht="67.5" spans="1:14">
      <c r="A308" s="28">
        <v>4</v>
      </c>
      <c r="B308" s="61" t="s">
        <v>1342</v>
      </c>
      <c r="C308" s="34" t="s">
        <v>1343</v>
      </c>
      <c r="D308" s="28" t="s">
        <v>67</v>
      </c>
      <c r="E308" s="28" t="s">
        <v>1344</v>
      </c>
      <c r="F308" s="28" t="s">
        <v>1345</v>
      </c>
      <c r="G308" s="63">
        <v>10</v>
      </c>
      <c r="H308" s="28" t="s">
        <v>32</v>
      </c>
      <c r="I308" s="63">
        <v>10</v>
      </c>
      <c r="J308" s="34" t="s">
        <v>1346</v>
      </c>
      <c r="K308" s="54" t="s">
        <v>109</v>
      </c>
      <c r="L308" s="54" t="s">
        <v>110</v>
      </c>
      <c r="M308" s="28" t="s">
        <v>70</v>
      </c>
      <c r="N308" s="28" t="s">
        <v>1347</v>
      </c>
    </row>
    <row r="309" s="19" customFormat="1" ht="56.25" spans="1:14">
      <c r="A309" s="28">
        <v>5</v>
      </c>
      <c r="B309" s="61" t="s">
        <v>1348</v>
      </c>
      <c r="C309" s="34" t="s">
        <v>1349</v>
      </c>
      <c r="D309" s="28" t="s">
        <v>67</v>
      </c>
      <c r="E309" s="28" t="s">
        <v>1344</v>
      </c>
      <c r="F309" s="28" t="s">
        <v>1350</v>
      </c>
      <c r="G309" s="63">
        <v>10</v>
      </c>
      <c r="H309" s="28" t="s">
        <v>32</v>
      </c>
      <c r="I309" s="63">
        <v>10</v>
      </c>
      <c r="J309" s="34" t="s">
        <v>1351</v>
      </c>
      <c r="K309" s="54" t="s">
        <v>109</v>
      </c>
      <c r="L309" s="54" t="s">
        <v>110</v>
      </c>
      <c r="M309" s="28" t="s">
        <v>70</v>
      </c>
      <c r="N309" s="28" t="s">
        <v>1347</v>
      </c>
    </row>
    <row r="310" s="19" customFormat="1" ht="21" customHeight="1" spans="1:14">
      <c r="A310" s="27"/>
      <c r="B310" s="27" t="s">
        <v>73</v>
      </c>
      <c r="C310" s="29"/>
      <c r="D310" s="27"/>
      <c r="E310" s="27"/>
      <c r="F310" s="27"/>
      <c r="G310" s="30"/>
      <c r="H310" s="28"/>
      <c r="I310" s="30"/>
      <c r="J310" s="29"/>
      <c r="K310" s="65"/>
      <c r="L310" s="65"/>
      <c r="M310" s="27"/>
      <c r="N310" s="27">
        <f>SUM(G311:G324)</f>
        <v>209.6</v>
      </c>
    </row>
    <row r="311" s="20" customFormat="1" ht="22.5" spans="1:14">
      <c r="A311" s="28">
        <v>1</v>
      </c>
      <c r="B311" s="28" t="s">
        <v>1352</v>
      </c>
      <c r="C311" s="34" t="s">
        <v>1353</v>
      </c>
      <c r="D311" s="28" t="s">
        <v>73</v>
      </c>
      <c r="E311" s="28" t="s">
        <v>368</v>
      </c>
      <c r="F311" s="28" t="s">
        <v>1354</v>
      </c>
      <c r="G311" s="40">
        <v>8</v>
      </c>
      <c r="H311" s="28" t="s">
        <v>32</v>
      </c>
      <c r="I311" s="40">
        <v>8</v>
      </c>
      <c r="J311" s="34" t="s">
        <v>1355</v>
      </c>
      <c r="K311" s="54" t="s">
        <v>1254</v>
      </c>
      <c r="L311" s="28">
        <v>2020.12</v>
      </c>
      <c r="M311" s="28" t="s">
        <v>76</v>
      </c>
      <c r="N311" s="28" t="s">
        <v>1356</v>
      </c>
    </row>
    <row r="312" s="20" customFormat="1" ht="33.75" spans="1:14">
      <c r="A312" s="28">
        <v>2</v>
      </c>
      <c r="B312" s="28" t="s">
        <v>1357</v>
      </c>
      <c r="C312" s="34" t="s">
        <v>1358</v>
      </c>
      <c r="D312" s="28" t="s">
        <v>73</v>
      </c>
      <c r="E312" s="28" t="s">
        <v>368</v>
      </c>
      <c r="F312" s="28" t="s">
        <v>1359</v>
      </c>
      <c r="G312" s="40">
        <v>12.6</v>
      </c>
      <c r="H312" s="28" t="s">
        <v>32</v>
      </c>
      <c r="I312" s="40">
        <v>12.6</v>
      </c>
      <c r="J312" s="34" t="s">
        <v>1360</v>
      </c>
      <c r="K312" s="54" t="s">
        <v>1254</v>
      </c>
      <c r="L312" s="28">
        <v>2020.12</v>
      </c>
      <c r="M312" s="28" t="s">
        <v>76</v>
      </c>
      <c r="N312" s="28" t="s">
        <v>1361</v>
      </c>
    </row>
    <row r="313" s="20" customFormat="1" ht="33.75" spans="1:14">
      <c r="A313" s="28">
        <v>3</v>
      </c>
      <c r="B313" s="28" t="s">
        <v>1362</v>
      </c>
      <c r="C313" s="34" t="s">
        <v>1363</v>
      </c>
      <c r="D313" s="28" t="s">
        <v>73</v>
      </c>
      <c r="E313" s="62" t="s">
        <v>1364</v>
      </c>
      <c r="F313" s="28" t="s">
        <v>1365</v>
      </c>
      <c r="G313" s="40">
        <v>4</v>
      </c>
      <c r="H313" s="28" t="s">
        <v>32</v>
      </c>
      <c r="I313" s="40">
        <v>4</v>
      </c>
      <c r="J313" s="34" t="s">
        <v>1366</v>
      </c>
      <c r="K313" s="54" t="s">
        <v>1254</v>
      </c>
      <c r="L313" s="62" t="s">
        <v>1367</v>
      </c>
      <c r="M313" s="28" t="s">
        <v>76</v>
      </c>
      <c r="N313" s="28" t="s">
        <v>1356</v>
      </c>
    </row>
    <row r="314" s="20" customFormat="1" ht="22.5" spans="1:14">
      <c r="A314" s="28">
        <v>4</v>
      </c>
      <c r="B314" s="28" t="s">
        <v>1368</v>
      </c>
      <c r="C314" s="68" t="s">
        <v>1369</v>
      </c>
      <c r="D314" s="28" t="s">
        <v>73</v>
      </c>
      <c r="E314" s="28" t="s">
        <v>1364</v>
      </c>
      <c r="F314" s="28" t="s">
        <v>1370</v>
      </c>
      <c r="G314" s="40">
        <v>20</v>
      </c>
      <c r="H314" s="28" t="s">
        <v>32</v>
      </c>
      <c r="I314" s="40">
        <v>20</v>
      </c>
      <c r="J314" s="34" t="s">
        <v>1371</v>
      </c>
      <c r="K314" s="54" t="s">
        <v>1254</v>
      </c>
      <c r="L314" s="28" t="s">
        <v>1372</v>
      </c>
      <c r="M314" s="28" t="s">
        <v>76</v>
      </c>
      <c r="N314" s="28" t="s">
        <v>1356</v>
      </c>
    </row>
    <row r="315" s="20" customFormat="1" ht="33.75" spans="1:14">
      <c r="A315" s="28">
        <v>5</v>
      </c>
      <c r="B315" s="28" t="s">
        <v>1373</v>
      </c>
      <c r="C315" s="34" t="s">
        <v>1353</v>
      </c>
      <c r="D315" s="28" t="s">
        <v>73</v>
      </c>
      <c r="E315" s="28" t="s">
        <v>404</v>
      </c>
      <c r="F315" s="28" t="s">
        <v>1354</v>
      </c>
      <c r="G315" s="40">
        <v>8</v>
      </c>
      <c r="H315" s="28" t="s">
        <v>32</v>
      </c>
      <c r="I315" s="40">
        <v>8</v>
      </c>
      <c r="J315" s="34" t="s">
        <v>1374</v>
      </c>
      <c r="K315" s="54" t="s">
        <v>1254</v>
      </c>
      <c r="L315" s="28">
        <v>2020.12</v>
      </c>
      <c r="M315" s="28" t="s">
        <v>76</v>
      </c>
      <c r="N315" s="28" t="s">
        <v>1356</v>
      </c>
    </row>
    <row r="316" s="20" customFormat="1" ht="22.5" spans="1:14">
      <c r="A316" s="28">
        <v>6</v>
      </c>
      <c r="B316" s="28" t="s">
        <v>1375</v>
      </c>
      <c r="C316" s="34" t="s">
        <v>1376</v>
      </c>
      <c r="D316" s="28" t="s">
        <v>73</v>
      </c>
      <c r="E316" s="28" t="s">
        <v>1377</v>
      </c>
      <c r="F316" s="28" t="s">
        <v>1378</v>
      </c>
      <c r="G316" s="40">
        <v>13.5</v>
      </c>
      <c r="H316" s="28" t="s">
        <v>32</v>
      </c>
      <c r="I316" s="40">
        <v>13.5</v>
      </c>
      <c r="J316" s="34" t="s">
        <v>1379</v>
      </c>
      <c r="K316" s="54" t="s">
        <v>1254</v>
      </c>
      <c r="L316" s="28">
        <v>2020.12</v>
      </c>
      <c r="M316" s="28" t="s">
        <v>76</v>
      </c>
      <c r="N316" s="28" t="s">
        <v>1356</v>
      </c>
    </row>
    <row r="317" s="20" customFormat="1" ht="33.75" spans="1:14">
      <c r="A317" s="28">
        <v>7</v>
      </c>
      <c r="B317" s="28" t="s">
        <v>1380</v>
      </c>
      <c r="C317" s="34" t="s">
        <v>1381</v>
      </c>
      <c r="D317" s="28" t="s">
        <v>73</v>
      </c>
      <c r="E317" s="28" t="s">
        <v>1377</v>
      </c>
      <c r="F317" s="28" t="s">
        <v>1382</v>
      </c>
      <c r="G317" s="40">
        <v>6.5</v>
      </c>
      <c r="H317" s="28" t="s">
        <v>32</v>
      </c>
      <c r="I317" s="40">
        <v>6.5</v>
      </c>
      <c r="J317" s="34" t="s">
        <v>1379</v>
      </c>
      <c r="K317" s="54" t="s">
        <v>1254</v>
      </c>
      <c r="L317" s="28">
        <v>2020.12</v>
      </c>
      <c r="M317" s="28" t="s">
        <v>76</v>
      </c>
      <c r="N317" s="28" t="s">
        <v>1383</v>
      </c>
    </row>
    <row r="318" s="20" customFormat="1" ht="33.75" spans="1:14">
      <c r="A318" s="28">
        <v>8</v>
      </c>
      <c r="B318" s="28" t="s">
        <v>1384</v>
      </c>
      <c r="C318" s="68" t="s">
        <v>1385</v>
      </c>
      <c r="D318" s="28" t="s">
        <v>73</v>
      </c>
      <c r="E318" s="62" t="s">
        <v>1386</v>
      </c>
      <c r="F318" s="28" t="s">
        <v>1370</v>
      </c>
      <c r="G318" s="40">
        <v>20</v>
      </c>
      <c r="H318" s="28" t="s">
        <v>32</v>
      </c>
      <c r="I318" s="40">
        <v>20</v>
      </c>
      <c r="J318" s="68" t="s">
        <v>1387</v>
      </c>
      <c r="K318" s="54" t="s">
        <v>1254</v>
      </c>
      <c r="L318" s="62" t="s">
        <v>1367</v>
      </c>
      <c r="M318" s="28" t="s">
        <v>76</v>
      </c>
      <c r="N318" s="28" t="s">
        <v>1356</v>
      </c>
    </row>
    <row r="319" s="20" customFormat="1" ht="33.75" spans="1:14">
      <c r="A319" s="28">
        <v>9</v>
      </c>
      <c r="B319" s="28" t="s">
        <v>1388</v>
      </c>
      <c r="C319" s="68" t="s">
        <v>1389</v>
      </c>
      <c r="D319" s="28" t="s">
        <v>73</v>
      </c>
      <c r="E319" s="28" t="s">
        <v>296</v>
      </c>
      <c r="F319" s="28" t="s">
        <v>1370</v>
      </c>
      <c r="G319" s="40">
        <v>20</v>
      </c>
      <c r="H319" s="28" t="s">
        <v>32</v>
      </c>
      <c r="I319" s="40">
        <v>20</v>
      </c>
      <c r="J319" s="68" t="s">
        <v>1390</v>
      </c>
      <c r="K319" s="54" t="s">
        <v>1254</v>
      </c>
      <c r="L319" s="28">
        <v>2020.12</v>
      </c>
      <c r="M319" s="28" t="s">
        <v>76</v>
      </c>
      <c r="N319" s="28" t="s">
        <v>1356</v>
      </c>
    </row>
    <row r="320" s="20" customFormat="1" ht="33.75" spans="1:14">
      <c r="A320" s="28">
        <v>10</v>
      </c>
      <c r="B320" s="28" t="s">
        <v>1391</v>
      </c>
      <c r="C320" s="34" t="s">
        <v>1392</v>
      </c>
      <c r="D320" s="28" t="s">
        <v>73</v>
      </c>
      <c r="E320" s="28" t="s">
        <v>804</v>
      </c>
      <c r="F320" s="28" t="s">
        <v>1382</v>
      </c>
      <c r="G320" s="40">
        <v>25</v>
      </c>
      <c r="H320" s="28" t="s">
        <v>32</v>
      </c>
      <c r="I320" s="40">
        <v>25</v>
      </c>
      <c r="J320" s="34" t="s">
        <v>1393</v>
      </c>
      <c r="K320" s="54" t="s">
        <v>1254</v>
      </c>
      <c r="L320" s="28" t="s">
        <v>1367</v>
      </c>
      <c r="M320" s="28" t="s">
        <v>76</v>
      </c>
      <c r="N320" s="28" t="s">
        <v>1394</v>
      </c>
    </row>
    <row r="321" s="20" customFormat="1" ht="33.75" spans="1:14">
      <c r="A321" s="28">
        <v>11</v>
      </c>
      <c r="B321" s="28" t="s">
        <v>1395</v>
      </c>
      <c r="C321" s="34" t="s">
        <v>1396</v>
      </c>
      <c r="D321" s="28" t="s">
        <v>73</v>
      </c>
      <c r="E321" s="28" t="s">
        <v>421</v>
      </c>
      <c r="F321" s="28" t="s">
        <v>1382</v>
      </c>
      <c r="G321" s="40">
        <v>20</v>
      </c>
      <c r="H321" s="28" t="s">
        <v>32</v>
      </c>
      <c r="I321" s="40">
        <v>20</v>
      </c>
      <c r="J321" s="34" t="s">
        <v>1397</v>
      </c>
      <c r="K321" s="54" t="s">
        <v>1254</v>
      </c>
      <c r="L321" s="28">
        <v>2020.12</v>
      </c>
      <c r="M321" s="28" t="s">
        <v>76</v>
      </c>
      <c r="N321" s="28" t="s">
        <v>1398</v>
      </c>
    </row>
    <row r="322" s="20" customFormat="1" ht="33.75" spans="1:14">
      <c r="A322" s="28">
        <v>12</v>
      </c>
      <c r="B322" s="28" t="s">
        <v>1399</v>
      </c>
      <c r="C322" s="34" t="s">
        <v>1400</v>
      </c>
      <c r="D322" s="28" t="s">
        <v>73</v>
      </c>
      <c r="E322" s="28" t="s">
        <v>121</v>
      </c>
      <c r="F322" s="28" t="s">
        <v>1382</v>
      </c>
      <c r="G322" s="40">
        <v>20</v>
      </c>
      <c r="H322" s="28" t="s">
        <v>32</v>
      </c>
      <c r="I322" s="40">
        <v>20</v>
      </c>
      <c r="J322" s="34" t="s">
        <v>1360</v>
      </c>
      <c r="K322" s="54" t="s">
        <v>1254</v>
      </c>
      <c r="L322" s="28">
        <v>2020.11</v>
      </c>
      <c r="M322" s="28" t="s">
        <v>76</v>
      </c>
      <c r="N322" s="28" t="s">
        <v>1401</v>
      </c>
    </row>
    <row r="323" s="20" customFormat="1" ht="33.75" spans="1:14">
      <c r="A323" s="28">
        <v>13</v>
      </c>
      <c r="B323" s="28" t="s">
        <v>1402</v>
      </c>
      <c r="C323" s="34" t="s">
        <v>1403</v>
      </c>
      <c r="D323" s="28" t="s">
        <v>73</v>
      </c>
      <c r="E323" s="28" t="s">
        <v>404</v>
      </c>
      <c r="F323" s="28" t="s">
        <v>1382</v>
      </c>
      <c r="G323" s="40">
        <v>12</v>
      </c>
      <c r="H323" s="28" t="s">
        <v>32</v>
      </c>
      <c r="I323" s="40">
        <v>12</v>
      </c>
      <c r="J323" s="34" t="s">
        <v>1404</v>
      </c>
      <c r="K323" s="54" t="s">
        <v>1254</v>
      </c>
      <c r="L323" s="28">
        <v>2020.12</v>
      </c>
      <c r="M323" s="28" t="s">
        <v>76</v>
      </c>
      <c r="N323" s="28" t="s">
        <v>1405</v>
      </c>
    </row>
    <row r="324" s="20" customFormat="1" ht="39" customHeight="1" spans="1:14">
      <c r="A324" s="28">
        <v>14</v>
      </c>
      <c r="B324" s="28" t="s">
        <v>1406</v>
      </c>
      <c r="C324" s="34" t="s">
        <v>1407</v>
      </c>
      <c r="D324" s="28" t="s">
        <v>73</v>
      </c>
      <c r="E324" s="28" t="s">
        <v>190</v>
      </c>
      <c r="F324" s="28" t="s">
        <v>1382</v>
      </c>
      <c r="G324" s="40">
        <v>20</v>
      </c>
      <c r="H324" s="28" t="s">
        <v>32</v>
      </c>
      <c r="I324" s="40">
        <v>20</v>
      </c>
      <c r="J324" s="34" t="s">
        <v>1393</v>
      </c>
      <c r="K324" s="54" t="s">
        <v>1254</v>
      </c>
      <c r="L324" s="28">
        <v>2020.12</v>
      </c>
      <c r="M324" s="28" t="s">
        <v>76</v>
      </c>
      <c r="N324" s="28" t="s">
        <v>1408</v>
      </c>
    </row>
    <row r="325" s="19" customFormat="1" ht="24" customHeight="1" spans="1:14">
      <c r="A325" s="27"/>
      <c r="B325" s="27" t="s">
        <v>79</v>
      </c>
      <c r="C325" s="29"/>
      <c r="D325" s="27"/>
      <c r="E325" s="27"/>
      <c r="F325" s="27"/>
      <c r="G325" s="30"/>
      <c r="H325" s="28"/>
      <c r="I325" s="30"/>
      <c r="J325" s="29"/>
      <c r="K325" s="65"/>
      <c r="L325" s="65"/>
      <c r="M325" s="27"/>
      <c r="N325" s="27">
        <f>SUM(G326:G329)</f>
        <v>84.8</v>
      </c>
    </row>
    <row r="326" s="19" customFormat="1" ht="41" customHeight="1" spans="1:14">
      <c r="A326" s="64">
        <v>1</v>
      </c>
      <c r="B326" s="28" t="s">
        <v>1409</v>
      </c>
      <c r="C326" s="34" t="s">
        <v>1410</v>
      </c>
      <c r="D326" s="28" t="s">
        <v>79</v>
      </c>
      <c r="E326" s="28" t="s">
        <v>874</v>
      </c>
      <c r="F326" s="28" t="s">
        <v>1411</v>
      </c>
      <c r="G326" s="31">
        <v>22.4</v>
      </c>
      <c r="H326" s="28" t="s">
        <v>32</v>
      </c>
      <c r="I326" s="31">
        <v>22.4</v>
      </c>
      <c r="J326" s="34" t="s">
        <v>1412</v>
      </c>
      <c r="K326" s="54" t="s">
        <v>1254</v>
      </c>
      <c r="L326" s="54" t="s">
        <v>1372</v>
      </c>
      <c r="M326" s="28" t="s">
        <v>82</v>
      </c>
      <c r="N326" s="28" t="s">
        <v>1413</v>
      </c>
    </row>
    <row r="327" s="19" customFormat="1" ht="33.75" spans="1:14">
      <c r="A327" s="64">
        <v>2</v>
      </c>
      <c r="B327" s="28" t="s">
        <v>1414</v>
      </c>
      <c r="C327" s="34" t="s">
        <v>1415</v>
      </c>
      <c r="D327" s="28" t="s">
        <v>79</v>
      </c>
      <c r="E327" s="28" t="s">
        <v>874</v>
      </c>
      <c r="F327" s="28" t="s">
        <v>1416</v>
      </c>
      <c r="G327" s="31">
        <v>2.4</v>
      </c>
      <c r="H327" s="28" t="s">
        <v>32</v>
      </c>
      <c r="I327" s="31">
        <v>2.4</v>
      </c>
      <c r="J327" s="34" t="s">
        <v>1412</v>
      </c>
      <c r="K327" s="54" t="s">
        <v>1254</v>
      </c>
      <c r="L327" s="54" t="s">
        <v>1372</v>
      </c>
      <c r="M327" s="28" t="s">
        <v>82</v>
      </c>
      <c r="N327" s="28" t="s">
        <v>1413</v>
      </c>
    </row>
    <row r="328" s="19" customFormat="1" ht="56.25" spans="1:14">
      <c r="A328" s="64">
        <v>3</v>
      </c>
      <c r="B328" s="28" t="s">
        <v>1417</v>
      </c>
      <c r="C328" s="34" t="s">
        <v>1418</v>
      </c>
      <c r="D328" s="28" t="s">
        <v>79</v>
      </c>
      <c r="E328" s="28" t="s">
        <v>1419</v>
      </c>
      <c r="F328" s="28" t="s">
        <v>1420</v>
      </c>
      <c r="G328" s="31">
        <v>40</v>
      </c>
      <c r="H328" s="28" t="s">
        <v>32</v>
      </c>
      <c r="I328" s="31">
        <v>40</v>
      </c>
      <c r="J328" s="34" t="s">
        <v>1421</v>
      </c>
      <c r="K328" s="54" t="s">
        <v>1254</v>
      </c>
      <c r="L328" s="54" t="s">
        <v>1372</v>
      </c>
      <c r="M328" s="28" t="s">
        <v>82</v>
      </c>
      <c r="N328" s="28" t="s">
        <v>1422</v>
      </c>
    </row>
    <row r="329" s="19" customFormat="1" ht="45" spans="1:14">
      <c r="A329" s="64">
        <v>4</v>
      </c>
      <c r="B329" s="28" t="s">
        <v>1423</v>
      </c>
      <c r="C329" s="34" t="s">
        <v>1424</v>
      </c>
      <c r="D329" s="28" t="s">
        <v>79</v>
      </c>
      <c r="E329" s="28" t="s">
        <v>1425</v>
      </c>
      <c r="F329" s="28" t="s">
        <v>1416</v>
      </c>
      <c r="G329" s="31">
        <v>20</v>
      </c>
      <c r="H329" s="28" t="s">
        <v>32</v>
      </c>
      <c r="I329" s="31">
        <v>20</v>
      </c>
      <c r="J329" s="34" t="s">
        <v>1426</v>
      </c>
      <c r="K329" s="54" t="s">
        <v>1254</v>
      </c>
      <c r="L329" s="54" t="s">
        <v>1372</v>
      </c>
      <c r="M329" s="28" t="s">
        <v>82</v>
      </c>
      <c r="N329" s="28" t="s">
        <v>1427</v>
      </c>
    </row>
    <row r="330" s="19" customFormat="1" ht="19" customHeight="1" spans="1:14">
      <c r="A330" s="27"/>
      <c r="B330" s="27" t="s">
        <v>84</v>
      </c>
      <c r="C330" s="29"/>
      <c r="D330" s="27"/>
      <c r="E330" s="27"/>
      <c r="F330" s="27"/>
      <c r="G330" s="30"/>
      <c r="H330" s="28"/>
      <c r="I330" s="30"/>
      <c r="J330" s="29"/>
      <c r="K330" s="65"/>
      <c r="L330" s="65"/>
      <c r="M330" s="27"/>
      <c r="N330" s="27">
        <f>SUM(G331:G342)</f>
        <v>175</v>
      </c>
    </row>
    <row r="331" s="19" customFormat="1" ht="33.75" spans="1:14">
      <c r="A331" s="64">
        <v>1</v>
      </c>
      <c r="B331" s="28" t="s">
        <v>1428</v>
      </c>
      <c r="C331" s="34" t="s">
        <v>1429</v>
      </c>
      <c r="D331" s="28" t="s">
        <v>84</v>
      </c>
      <c r="E331" s="28" t="s">
        <v>1430</v>
      </c>
      <c r="F331" s="28" t="s">
        <v>1431</v>
      </c>
      <c r="G331" s="31">
        <v>20</v>
      </c>
      <c r="H331" s="31" t="s">
        <v>32</v>
      </c>
      <c r="I331" s="31">
        <v>20</v>
      </c>
      <c r="J331" s="34" t="s">
        <v>1432</v>
      </c>
      <c r="K331" s="54" t="s">
        <v>1433</v>
      </c>
      <c r="L331" s="54" t="s">
        <v>1367</v>
      </c>
      <c r="M331" s="28" t="s">
        <v>86</v>
      </c>
      <c r="N331" s="28" t="s">
        <v>1434</v>
      </c>
    </row>
    <row r="332" s="19" customFormat="1" ht="33.75" spans="1:14">
      <c r="A332" s="64">
        <v>2</v>
      </c>
      <c r="B332" s="28" t="s">
        <v>1435</v>
      </c>
      <c r="C332" s="34" t="s">
        <v>1436</v>
      </c>
      <c r="D332" s="28" t="s">
        <v>84</v>
      </c>
      <c r="E332" s="28" t="s">
        <v>1437</v>
      </c>
      <c r="F332" s="28" t="s">
        <v>1438</v>
      </c>
      <c r="G332" s="31">
        <v>8.7</v>
      </c>
      <c r="H332" s="31" t="s">
        <v>32</v>
      </c>
      <c r="I332" s="31">
        <v>8.7</v>
      </c>
      <c r="J332" s="34" t="s">
        <v>1439</v>
      </c>
      <c r="K332" s="54" t="s">
        <v>1433</v>
      </c>
      <c r="L332" s="54" t="s">
        <v>1367</v>
      </c>
      <c r="M332" s="28" t="s">
        <v>86</v>
      </c>
      <c r="N332" s="28" t="s">
        <v>1440</v>
      </c>
    </row>
    <row r="333" s="19" customFormat="1" ht="33.75" spans="1:14">
      <c r="A333" s="64">
        <v>3</v>
      </c>
      <c r="B333" s="64" t="s">
        <v>1441</v>
      </c>
      <c r="C333" s="70" t="s">
        <v>1442</v>
      </c>
      <c r="D333" s="28" t="s">
        <v>84</v>
      </c>
      <c r="E333" s="28" t="s">
        <v>1437</v>
      </c>
      <c r="F333" s="28" t="s">
        <v>1443</v>
      </c>
      <c r="G333" s="31">
        <v>3.6</v>
      </c>
      <c r="H333" s="31" t="s">
        <v>32</v>
      </c>
      <c r="I333" s="31">
        <v>3.6</v>
      </c>
      <c r="J333" s="34" t="s">
        <v>1444</v>
      </c>
      <c r="K333" s="54" t="s">
        <v>1433</v>
      </c>
      <c r="L333" s="54" t="s">
        <v>1367</v>
      </c>
      <c r="M333" s="28" t="s">
        <v>86</v>
      </c>
      <c r="N333" s="28" t="s">
        <v>1440</v>
      </c>
    </row>
    <row r="334" s="19" customFormat="1" ht="33.75" spans="1:14">
      <c r="A334" s="64">
        <v>4</v>
      </c>
      <c r="B334" s="64" t="s">
        <v>1445</v>
      </c>
      <c r="C334" s="70" t="s">
        <v>1446</v>
      </c>
      <c r="D334" s="28" t="s">
        <v>84</v>
      </c>
      <c r="E334" s="28" t="s">
        <v>1437</v>
      </c>
      <c r="F334" s="28" t="s">
        <v>1447</v>
      </c>
      <c r="G334" s="31">
        <v>2.7</v>
      </c>
      <c r="H334" s="31" t="s">
        <v>32</v>
      </c>
      <c r="I334" s="31">
        <v>2.7</v>
      </c>
      <c r="J334" s="34" t="s">
        <v>1448</v>
      </c>
      <c r="K334" s="54" t="s">
        <v>1433</v>
      </c>
      <c r="L334" s="54" t="s">
        <v>1367</v>
      </c>
      <c r="M334" s="28" t="s">
        <v>86</v>
      </c>
      <c r="N334" s="28" t="s">
        <v>1440</v>
      </c>
    </row>
    <row r="335" s="19" customFormat="1" ht="45" spans="1:14">
      <c r="A335" s="64">
        <v>5</v>
      </c>
      <c r="B335" s="28" t="s">
        <v>1449</v>
      </c>
      <c r="C335" s="34" t="s">
        <v>1450</v>
      </c>
      <c r="D335" s="28" t="s">
        <v>84</v>
      </c>
      <c r="E335" s="28" t="s">
        <v>1451</v>
      </c>
      <c r="F335" s="28" t="s">
        <v>1452</v>
      </c>
      <c r="G335" s="31">
        <v>20</v>
      </c>
      <c r="H335" s="31" t="s">
        <v>32</v>
      </c>
      <c r="I335" s="31">
        <v>20</v>
      </c>
      <c r="J335" s="34" t="s">
        <v>1453</v>
      </c>
      <c r="K335" s="54" t="s">
        <v>1433</v>
      </c>
      <c r="L335" s="54" t="s">
        <v>1367</v>
      </c>
      <c r="M335" s="28" t="s">
        <v>86</v>
      </c>
      <c r="N335" s="28" t="s">
        <v>1454</v>
      </c>
    </row>
    <row r="336" s="19" customFormat="1" ht="33.75" spans="1:14">
      <c r="A336" s="64">
        <v>6</v>
      </c>
      <c r="B336" s="28" t="s">
        <v>1455</v>
      </c>
      <c r="C336" s="34" t="s">
        <v>1456</v>
      </c>
      <c r="D336" s="28" t="s">
        <v>84</v>
      </c>
      <c r="E336" s="28" t="s">
        <v>1451</v>
      </c>
      <c r="F336" s="71" t="s">
        <v>1457</v>
      </c>
      <c r="G336" s="31">
        <v>20</v>
      </c>
      <c r="H336" s="31" t="s">
        <v>32</v>
      </c>
      <c r="I336" s="31">
        <v>20</v>
      </c>
      <c r="J336" s="34" t="s">
        <v>1458</v>
      </c>
      <c r="K336" s="54" t="s">
        <v>1433</v>
      </c>
      <c r="L336" s="54" t="s">
        <v>1367</v>
      </c>
      <c r="M336" s="28" t="s">
        <v>86</v>
      </c>
      <c r="N336" s="28" t="s">
        <v>1454</v>
      </c>
    </row>
    <row r="337" s="19" customFormat="1" ht="33.75" spans="1:14">
      <c r="A337" s="64">
        <v>7</v>
      </c>
      <c r="B337" s="28" t="s">
        <v>1459</v>
      </c>
      <c r="C337" s="34" t="s">
        <v>1460</v>
      </c>
      <c r="D337" s="28" t="s">
        <v>84</v>
      </c>
      <c r="E337" s="28" t="s">
        <v>1461</v>
      </c>
      <c r="F337" s="28" t="s">
        <v>1431</v>
      </c>
      <c r="G337" s="31">
        <v>10</v>
      </c>
      <c r="H337" s="31" t="s">
        <v>32</v>
      </c>
      <c r="I337" s="31">
        <v>10</v>
      </c>
      <c r="J337" s="34" t="s">
        <v>1462</v>
      </c>
      <c r="K337" s="54" t="s">
        <v>1433</v>
      </c>
      <c r="L337" s="54" t="s">
        <v>1367</v>
      </c>
      <c r="M337" s="28" t="s">
        <v>86</v>
      </c>
      <c r="N337" s="28" t="s">
        <v>1463</v>
      </c>
    </row>
    <row r="338" s="19" customFormat="1" ht="43" customHeight="1" spans="1:14">
      <c r="A338" s="64">
        <v>8</v>
      </c>
      <c r="B338" s="28" t="s">
        <v>1459</v>
      </c>
      <c r="C338" s="34" t="s">
        <v>1464</v>
      </c>
      <c r="D338" s="28" t="s">
        <v>84</v>
      </c>
      <c r="E338" s="28" t="s">
        <v>1461</v>
      </c>
      <c r="F338" s="71" t="s">
        <v>1457</v>
      </c>
      <c r="G338" s="31">
        <v>10</v>
      </c>
      <c r="H338" s="31" t="s">
        <v>32</v>
      </c>
      <c r="I338" s="31">
        <v>10</v>
      </c>
      <c r="J338" s="34" t="s">
        <v>1465</v>
      </c>
      <c r="K338" s="54" t="s">
        <v>1433</v>
      </c>
      <c r="L338" s="54" t="s">
        <v>1367</v>
      </c>
      <c r="M338" s="28" t="s">
        <v>86</v>
      </c>
      <c r="N338" s="28" t="s">
        <v>1463</v>
      </c>
    </row>
    <row r="339" s="19" customFormat="1" ht="43" customHeight="1" spans="1:14">
      <c r="A339" s="64">
        <v>9</v>
      </c>
      <c r="B339" s="28" t="s">
        <v>1466</v>
      </c>
      <c r="C339" s="34" t="s">
        <v>1467</v>
      </c>
      <c r="D339" s="28" t="s">
        <v>84</v>
      </c>
      <c r="E339" s="28" t="s">
        <v>399</v>
      </c>
      <c r="F339" s="28" t="s">
        <v>1447</v>
      </c>
      <c r="G339" s="31">
        <v>20</v>
      </c>
      <c r="H339" s="31" t="s">
        <v>32</v>
      </c>
      <c r="I339" s="31">
        <v>20</v>
      </c>
      <c r="J339" s="34" t="s">
        <v>1468</v>
      </c>
      <c r="K339" s="54" t="s">
        <v>1433</v>
      </c>
      <c r="L339" s="54" t="s">
        <v>1367</v>
      </c>
      <c r="M339" s="28" t="s">
        <v>86</v>
      </c>
      <c r="N339" s="28" t="s">
        <v>1469</v>
      </c>
    </row>
    <row r="340" s="19" customFormat="1" ht="45" spans="1:14">
      <c r="A340" s="64">
        <v>10</v>
      </c>
      <c r="B340" s="28" t="s">
        <v>1470</v>
      </c>
      <c r="C340" s="34" t="s">
        <v>1471</v>
      </c>
      <c r="D340" s="28" t="s">
        <v>84</v>
      </c>
      <c r="E340" s="28" t="s">
        <v>947</v>
      </c>
      <c r="F340" s="28" t="s">
        <v>1472</v>
      </c>
      <c r="G340" s="31">
        <v>40</v>
      </c>
      <c r="H340" s="31" t="s">
        <v>32</v>
      </c>
      <c r="I340" s="31">
        <v>40</v>
      </c>
      <c r="J340" s="34" t="s">
        <v>1473</v>
      </c>
      <c r="K340" s="54" t="s">
        <v>1433</v>
      </c>
      <c r="L340" s="54" t="s">
        <v>1367</v>
      </c>
      <c r="M340" s="28" t="s">
        <v>86</v>
      </c>
      <c r="N340" s="28" t="s">
        <v>86</v>
      </c>
    </row>
    <row r="341" s="19" customFormat="1" ht="59" customHeight="1" spans="1:14">
      <c r="A341" s="64">
        <v>11</v>
      </c>
      <c r="B341" s="28" t="s">
        <v>1474</v>
      </c>
      <c r="C341" s="34" t="s">
        <v>1475</v>
      </c>
      <c r="D341" s="28" t="s">
        <v>84</v>
      </c>
      <c r="E341" s="28" t="s">
        <v>556</v>
      </c>
      <c r="F341" s="28" t="s">
        <v>1476</v>
      </c>
      <c r="G341" s="31">
        <v>7</v>
      </c>
      <c r="H341" s="31" t="s">
        <v>32</v>
      </c>
      <c r="I341" s="31">
        <v>7</v>
      </c>
      <c r="J341" s="34" t="s">
        <v>1477</v>
      </c>
      <c r="K341" s="54" t="s">
        <v>1433</v>
      </c>
      <c r="L341" s="54" t="s">
        <v>1367</v>
      </c>
      <c r="M341" s="28" t="s">
        <v>86</v>
      </c>
      <c r="N341" s="28" t="s">
        <v>1478</v>
      </c>
    </row>
    <row r="342" s="19" customFormat="1" ht="35" customHeight="1" spans="1:14">
      <c r="A342" s="64">
        <v>12</v>
      </c>
      <c r="B342" s="28" t="s">
        <v>1479</v>
      </c>
      <c r="C342" s="34" t="s">
        <v>1480</v>
      </c>
      <c r="D342" s="28" t="s">
        <v>84</v>
      </c>
      <c r="E342" s="28" t="s">
        <v>556</v>
      </c>
      <c r="F342" s="28" t="s">
        <v>1447</v>
      </c>
      <c r="G342" s="31">
        <v>13</v>
      </c>
      <c r="H342" s="31" t="s">
        <v>32</v>
      </c>
      <c r="I342" s="31">
        <v>13</v>
      </c>
      <c r="J342" s="34" t="s">
        <v>1481</v>
      </c>
      <c r="K342" s="54" t="s">
        <v>1433</v>
      </c>
      <c r="L342" s="54" t="s">
        <v>1367</v>
      </c>
      <c r="M342" s="28" t="s">
        <v>86</v>
      </c>
      <c r="N342" s="28" t="s">
        <v>1478</v>
      </c>
    </row>
    <row r="343" s="19" customFormat="1" ht="25" customHeight="1" spans="1:14">
      <c r="A343" s="27"/>
      <c r="B343" s="27" t="s">
        <v>89</v>
      </c>
      <c r="C343" s="29"/>
      <c r="D343" s="27"/>
      <c r="E343" s="27"/>
      <c r="F343" s="27"/>
      <c r="G343" s="30"/>
      <c r="H343" s="28"/>
      <c r="I343" s="30"/>
      <c r="J343" s="29"/>
      <c r="K343" s="65"/>
      <c r="L343" s="65"/>
      <c r="M343" s="27"/>
      <c r="N343" s="27">
        <f>SUM(G344:G350)</f>
        <v>120</v>
      </c>
    </row>
    <row r="344" s="19" customFormat="1" ht="33.75" spans="1:14">
      <c r="A344" s="64">
        <v>1</v>
      </c>
      <c r="B344" s="28" t="s">
        <v>1482</v>
      </c>
      <c r="C344" s="34" t="s">
        <v>1483</v>
      </c>
      <c r="D344" s="28" t="s">
        <v>89</v>
      </c>
      <c r="E344" s="28" t="s">
        <v>1484</v>
      </c>
      <c r="F344" s="28" t="s">
        <v>1485</v>
      </c>
      <c r="G344" s="31">
        <v>20</v>
      </c>
      <c r="H344" s="31" t="s">
        <v>32</v>
      </c>
      <c r="I344" s="31">
        <v>20</v>
      </c>
      <c r="J344" s="34" t="s">
        <v>1486</v>
      </c>
      <c r="K344" s="54" t="s">
        <v>52</v>
      </c>
      <c r="L344" s="54" t="s">
        <v>1372</v>
      </c>
      <c r="M344" s="28" t="s">
        <v>92</v>
      </c>
      <c r="N344" s="28" t="s">
        <v>1487</v>
      </c>
    </row>
    <row r="345" s="19" customFormat="1" ht="22.5" spans="1:14">
      <c r="A345" s="64">
        <v>2</v>
      </c>
      <c r="B345" s="28" t="s">
        <v>1488</v>
      </c>
      <c r="C345" s="34" t="s">
        <v>1489</v>
      </c>
      <c r="D345" s="28" t="s">
        <v>89</v>
      </c>
      <c r="E345" s="28" t="s">
        <v>1490</v>
      </c>
      <c r="F345" s="28" t="s">
        <v>1491</v>
      </c>
      <c r="G345" s="31">
        <v>20</v>
      </c>
      <c r="H345" s="31" t="s">
        <v>32</v>
      </c>
      <c r="I345" s="31">
        <v>20</v>
      </c>
      <c r="J345" s="34" t="s">
        <v>1492</v>
      </c>
      <c r="K345" s="54" t="s">
        <v>109</v>
      </c>
      <c r="L345" s="54" t="s">
        <v>1367</v>
      </c>
      <c r="M345" s="28" t="s">
        <v>92</v>
      </c>
      <c r="N345" s="28" t="s">
        <v>1490</v>
      </c>
    </row>
    <row r="346" s="19" customFormat="1" ht="33.75" spans="1:14">
      <c r="A346" s="64">
        <v>3</v>
      </c>
      <c r="B346" s="64" t="s">
        <v>1493</v>
      </c>
      <c r="C346" s="70" t="s">
        <v>1494</v>
      </c>
      <c r="D346" s="28" t="s">
        <v>89</v>
      </c>
      <c r="E346" s="28" t="s">
        <v>141</v>
      </c>
      <c r="F346" s="28" t="s">
        <v>1485</v>
      </c>
      <c r="G346" s="31">
        <v>20</v>
      </c>
      <c r="H346" s="31" t="s">
        <v>32</v>
      </c>
      <c r="I346" s="31">
        <v>20</v>
      </c>
      <c r="J346" s="34" t="s">
        <v>1495</v>
      </c>
      <c r="K346" s="54" t="s">
        <v>52</v>
      </c>
      <c r="L346" s="54" t="s">
        <v>1372</v>
      </c>
      <c r="M346" s="28" t="s">
        <v>92</v>
      </c>
      <c r="N346" s="64" t="s">
        <v>1496</v>
      </c>
    </row>
    <row r="347" s="19" customFormat="1" ht="22.5" spans="1:14">
      <c r="A347" s="64">
        <v>4</v>
      </c>
      <c r="B347" s="28" t="s">
        <v>1497</v>
      </c>
      <c r="C347" s="34" t="s">
        <v>1498</v>
      </c>
      <c r="D347" s="28" t="s">
        <v>89</v>
      </c>
      <c r="E347" s="28" t="s">
        <v>700</v>
      </c>
      <c r="F347" s="28" t="s">
        <v>1499</v>
      </c>
      <c r="G347" s="31">
        <v>8</v>
      </c>
      <c r="H347" s="31" t="s">
        <v>32</v>
      </c>
      <c r="I347" s="31">
        <v>8</v>
      </c>
      <c r="J347" s="34" t="s">
        <v>1500</v>
      </c>
      <c r="K347" s="28">
        <v>2020.5</v>
      </c>
      <c r="L347" s="28">
        <v>2020.11</v>
      </c>
      <c r="M347" s="28" t="s">
        <v>92</v>
      </c>
      <c r="N347" s="28" t="s">
        <v>1501</v>
      </c>
    </row>
    <row r="348" s="19" customFormat="1" ht="33.75" spans="1:14">
      <c r="A348" s="64">
        <v>5</v>
      </c>
      <c r="B348" s="28" t="s">
        <v>1502</v>
      </c>
      <c r="C348" s="34" t="s">
        <v>1503</v>
      </c>
      <c r="D348" s="28" t="s">
        <v>89</v>
      </c>
      <c r="E348" s="28" t="s">
        <v>700</v>
      </c>
      <c r="F348" s="28" t="s">
        <v>1504</v>
      </c>
      <c r="G348" s="31">
        <v>12</v>
      </c>
      <c r="H348" s="31" t="s">
        <v>32</v>
      </c>
      <c r="I348" s="31">
        <v>12</v>
      </c>
      <c r="J348" s="34" t="s">
        <v>1505</v>
      </c>
      <c r="K348" s="28">
        <v>2020.5</v>
      </c>
      <c r="L348" s="28">
        <v>2020.11</v>
      </c>
      <c r="M348" s="28" t="s">
        <v>92</v>
      </c>
      <c r="N348" s="28" t="s">
        <v>1501</v>
      </c>
    </row>
    <row r="349" s="19" customFormat="1" ht="22.5" spans="1:14">
      <c r="A349" s="64">
        <v>6</v>
      </c>
      <c r="B349" s="28" t="s">
        <v>1506</v>
      </c>
      <c r="C349" s="34" t="s">
        <v>1507</v>
      </c>
      <c r="D349" s="28" t="s">
        <v>89</v>
      </c>
      <c r="E349" s="28" t="s">
        <v>394</v>
      </c>
      <c r="F349" s="28" t="s">
        <v>1258</v>
      </c>
      <c r="G349" s="31">
        <v>20</v>
      </c>
      <c r="H349" s="31" t="s">
        <v>32</v>
      </c>
      <c r="I349" s="31">
        <v>20</v>
      </c>
      <c r="J349" s="34" t="s">
        <v>1508</v>
      </c>
      <c r="K349" s="54" t="s">
        <v>109</v>
      </c>
      <c r="L349" s="54" t="s">
        <v>1367</v>
      </c>
      <c r="M349" s="28" t="s">
        <v>92</v>
      </c>
      <c r="N349" s="28" t="s">
        <v>1509</v>
      </c>
    </row>
    <row r="350" s="19" customFormat="1" ht="33.75" spans="1:14">
      <c r="A350" s="64">
        <v>7</v>
      </c>
      <c r="B350" s="28" t="s">
        <v>1510</v>
      </c>
      <c r="C350" s="34" t="s">
        <v>1511</v>
      </c>
      <c r="D350" s="28" t="s">
        <v>89</v>
      </c>
      <c r="E350" s="28" t="s">
        <v>1512</v>
      </c>
      <c r="F350" s="28" t="s">
        <v>1485</v>
      </c>
      <c r="G350" s="31">
        <v>20</v>
      </c>
      <c r="H350" s="31" t="s">
        <v>32</v>
      </c>
      <c r="I350" s="31">
        <v>20</v>
      </c>
      <c r="J350" s="34" t="s">
        <v>1513</v>
      </c>
      <c r="K350" s="54" t="s">
        <v>109</v>
      </c>
      <c r="L350" s="54" t="s">
        <v>1367</v>
      </c>
      <c r="M350" s="28" t="s">
        <v>92</v>
      </c>
      <c r="N350" s="28" t="s">
        <v>1514</v>
      </c>
    </row>
    <row r="351" s="19" customFormat="1" ht="18" customHeight="1" spans="1:14">
      <c r="A351" s="27"/>
      <c r="B351" s="27" t="s">
        <v>95</v>
      </c>
      <c r="C351" s="29"/>
      <c r="D351" s="27"/>
      <c r="E351" s="27"/>
      <c r="F351" s="27"/>
      <c r="G351" s="30"/>
      <c r="H351" s="28"/>
      <c r="I351" s="30"/>
      <c r="J351" s="29"/>
      <c r="K351" s="65"/>
      <c r="L351" s="65"/>
      <c r="M351" s="27"/>
      <c r="N351" s="27">
        <f>SUM(G352:G379)</f>
        <v>209.5</v>
      </c>
    </row>
    <row r="352" s="19" customFormat="1" ht="33.75" spans="1:14">
      <c r="A352" s="64">
        <v>1</v>
      </c>
      <c r="B352" s="28" t="s">
        <v>1515</v>
      </c>
      <c r="C352" s="34" t="s">
        <v>1516</v>
      </c>
      <c r="D352" s="28" t="s">
        <v>95</v>
      </c>
      <c r="E352" s="28" t="s">
        <v>451</v>
      </c>
      <c r="F352" s="28" t="s">
        <v>1517</v>
      </c>
      <c r="G352" s="62">
        <v>6</v>
      </c>
      <c r="H352" s="31" t="s">
        <v>32</v>
      </c>
      <c r="I352" s="62">
        <v>6</v>
      </c>
      <c r="J352" s="34" t="s">
        <v>1518</v>
      </c>
      <c r="K352" s="62" t="s">
        <v>109</v>
      </c>
      <c r="L352" s="28" t="s">
        <v>110</v>
      </c>
      <c r="M352" s="28" t="s">
        <v>98</v>
      </c>
      <c r="N352" s="28" t="s">
        <v>451</v>
      </c>
    </row>
    <row r="353" s="19" customFormat="1" ht="33.75" spans="1:14">
      <c r="A353" s="64">
        <v>2</v>
      </c>
      <c r="B353" s="28" t="s">
        <v>1519</v>
      </c>
      <c r="C353" s="34" t="s">
        <v>1520</v>
      </c>
      <c r="D353" s="28" t="s">
        <v>95</v>
      </c>
      <c r="E353" s="28" t="s">
        <v>451</v>
      </c>
      <c r="F353" s="28" t="s">
        <v>1517</v>
      </c>
      <c r="G353" s="40">
        <v>6</v>
      </c>
      <c r="H353" s="31" t="s">
        <v>32</v>
      </c>
      <c r="I353" s="40">
        <v>6</v>
      </c>
      <c r="J353" s="34" t="s">
        <v>1521</v>
      </c>
      <c r="K353" s="62" t="s">
        <v>109</v>
      </c>
      <c r="L353" s="28" t="s">
        <v>110</v>
      </c>
      <c r="M353" s="28" t="s">
        <v>98</v>
      </c>
      <c r="N353" s="28" t="s">
        <v>451</v>
      </c>
    </row>
    <row r="354" s="19" customFormat="1" ht="33.75" spans="1:14">
      <c r="A354" s="64">
        <v>3</v>
      </c>
      <c r="B354" s="28" t="s">
        <v>1522</v>
      </c>
      <c r="C354" s="34" t="s">
        <v>1523</v>
      </c>
      <c r="D354" s="28" t="s">
        <v>95</v>
      </c>
      <c r="E354" s="28" t="s">
        <v>451</v>
      </c>
      <c r="F354" s="28" t="s">
        <v>1524</v>
      </c>
      <c r="G354" s="40">
        <v>6</v>
      </c>
      <c r="H354" s="31" t="s">
        <v>32</v>
      </c>
      <c r="I354" s="40">
        <v>6</v>
      </c>
      <c r="J354" s="34" t="s">
        <v>1525</v>
      </c>
      <c r="K354" s="62" t="s">
        <v>109</v>
      </c>
      <c r="L354" s="28" t="s">
        <v>110</v>
      </c>
      <c r="M354" s="28" t="s">
        <v>98</v>
      </c>
      <c r="N354" s="28" t="s">
        <v>451</v>
      </c>
    </row>
    <row r="355" s="19" customFormat="1" ht="33.75" spans="1:14">
      <c r="A355" s="64">
        <v>4</v>
      </c>
      <c r="B355" s="28" t="s">
        <v>1526</v>
      </c>
      <c r="C355" s="34" t="s">
        <v>1527</v>
      </c>
      <c r="D355" s="28" t="s">
        <v>95</v>
      </c>
      <c r="E355" s="28" t="s">
        <v>451</v>
      </c>
      <c r="F355" s="28" t="s">
        <v>1524</v>
      </c>
      <c r="G355" s="40">
        <v>8</v>
      </c>
      <c r="H355" s="31" t="s">
        <v>32</v>
      </c>
      <c r="I355" s="40">
        <v>8</v>
      </c>
      <c r="J355" s="34" t="s">
        <v>1528</v>
      </c>
      <c r="K355" s="62" t="s">
        <v>109</v>
      </c>
      <c r="L355" s="28" t="s">
        <v>110</v>
      </c>
      <c r="M355" s="28" t="s">
        <v>98</v>
      </c>
      <c r="N355" s="28" t="s">
        <v>451</v>
      </c>
    </row>
    <row r="356" s="19" customFormat="1" ht="33.75" spans="1:14">
      <c r="A356" s="64">
        <v>5</v>
      </c>
      <c r="B356" s="28" t="s">
        <v>1529</v>
      </c>
      <c r="C356" s="34" t="s">
        <v>1530</v>
      </c>
      <c r="D356" s="28" t="s">
        <v>95</v>
      </c>
      <c r="E356" s="28" t="s">
        <v>451</v>
      </c>
      <c r="F356" s="28" t="s">
        <v>1531</v>
      </c>
      <c r="G356" s="40">
        <v>2</v>
      </c>
      <c r="H356" s="31" t="s">
        <v>32</v>
      </c>
      <c r="I356" s="40">
        <v>2</v>
      </c>
      <c r="J356" s="34" t="s">
        <v>1532</v>
      </c>
      <c r="K356" s="62" t="s">
        <v>109</v>
      </c>
      <c r="L356" s="28" t="s">
        <v>110</v>
      </c>
      <c r="M356" s="28" t="s">
        <v>98</v>
      </c>
      <c r="N356" s="28" t="s">
        <v>451</v>
      </c>
    </row>
    <row r="357" s="19" customFormat="1" ht="33.75" spans="1:14">
      <c r="A357" s="64">
        <v>6</v>
      </c>
      <c r="B357" s="28" t="s">
        <v>1533</v>
      </c>
      <c r="C357" s="34" t="s">
        <v>1534</v>
      </c>
      <c r="D357" s="28" t="s">
        <v>95</v>
      </c>
      <c r="E357" s="28" t="s">
        <v>451</v>
      </c>
      <c r="F357" s="28" t="s">
        <v>1524</v>
      </c>
      <c r="G357" s="40">
        <v>4.6</v>
      </c>
      <c r="H357" s="31" t="s">
        <v>32</v>
      </c>
      <c r="I357" s="40">
        <v>4.6</v>
      </c>
      <c r="J357" s="34" t="s">
        <v>1535</v>
      </c>
      <c r="K357" s="62" t="s">
        <v>109</v>
      </c>
      <c r="L357" s="28" t="s">
        <v>110</v>
      </c>
      <c r="M357" s="28" t="s">
        <v>98</v>
      </c>
      <c r="N357" s="28" t="s">
        <v>451</v>
      </c>
    </row>
    <row r="358" s="19" customFormat="1" ht="33.75" spans="1:14">
      <c r="A358" s="64">
        <v>7</v>
      </c>
      <c r="B358" s="28" t="s">
        <v>1529</v>
      </c>
      <c r="C358" s="34" t="s">
        <v>1536</v>
      </c>
      <c r="D358" s="28" t="s">
        <v>95</v>
      </c>
      <c r="E358" s="28" t="s">
        <v>451</v>
      </c>
      <c r="F358" s="28" t="s">
        <v>1537</v>
      </c>
      <c r="G358" s="40">
        <v>3</v>
      </c>
      <c r="H358" s="31" t="s">
        <v>32</v>
      </c>
      <c r="I358" s="40">
        <v>3</v>
      </c>
      <c r="J358" s="34" t="s">
        <v>1538</v>
      </c>
      <c r="K358" s="62" t="s">
        <v>109</v>
      </c>
      <c r="L358" s="28" t="s">
        <v>110</v>
      </c>
      <c r="M358" s="28" t="s">
        <v>98</v>
      </c>
      <c r="N358" s="28" t="s">
        <v>451</v>
      </c>
    </row>
    <row r="359" s="19" customFormat="1" ht="33.75" spans="1:14">
      <c r="A359" s="64">
        <v>8</v>
      </c>
      <c r="B359" s="28" t="s">
        <v>1539</v>
      </c>
      <c r="C359" s="34" t="s">
        <v>1540</v>
      </c>
      <c r="D359" s="28" t="s">
        <v>95</v>
      </c>
      <c r="E359" s="28" t="s">
        <v>342</v>
      </c>
      <c r="F359" s="28" t="s">
        <v>1524</v>
      </c>
      <c r="G359" s="28">
        <v>18.6</v>
      </c>
      <c r="H359" s="31" t="s">
        <v>32</v>
      </c>
      <c r="I359" s="28">
        <v>18.6</v>
      </c>
      <c r="J359" s="34" t="s">
        <v>1541</v>
      </c>
      <c r="K359" s="62" t="s">
        <v>109</v>
      </c>
      <c r="L359" s="28" t="s">
        <v>110</v>
      </c>
      <c r="M359" s="28" t="s">
        <v>98</v>
      </c>
      <c r="N359" s="28" t="s">
        <v>1542</v>
      </c>
    </row>
    <row r="360" s="19" customFormat="1" ht="33.75" spans="1:14">
      <c r="A360" s="64">
        <v>9</v>
      </c>
      <c r="B360" s="28" t="s">
        <v>1543</v>
      </c>
      <c r="C360" s="34" t="s">
        <v>1544</v>
      </c>
      <c r="D360" s="40" t="s">
        <v>95</v>
      </c>
      <c r="E360" s="28" t="s">
        <v>342</v>
      </c>
      <c r="F360" s="28" t="s">
        <v>1517</v>
      </c>
      <c r="G360" s="28">
        <v>3</v>
      </c>
      <c r="H360" s="31" t="s">
        <v>32</v>
      </c>
      <c r="I360" s="28">
        <v>3</v>
      </c>
      <c r="J360" s="34" t="s">
        <v>1545</v>
      </c>
      <c r="K360" s="62" t="s">
        <v>109</v>
      </c>
      <c r="L360" s="28" t="s">
        <v>110</v>
      </c>
      <c r="M360" s="28" t="s">
        <v>98</v>
      </c>
      <c r="N360" s="28" t="s">
        <v>1546</v>
      </c>
    </row>
    <row r="361" s="19" customFormat="1" ht="33.75" spans="1:14">
      <c r="A361" s="64">
        <v>10</v>
      </c>
      <c r="B361" s="28" t="s">
        <v>1547</v>
      </c>
      <c r="C361" s="34" t="s">
        <v>1548</v>
      </c>
      <c r="D361" s="40" t="s">
        <v>95</v>
      </c>
      <c r="E361" s="28" t="s">
        <v>744</v>
      </c>
      <c r="F361" s="28" t="s">
        <v>1549</v>
      </c>
      <c r="G361" s="28">
        <v>0.8</v>
      </c>
      <c r="H361" s="31" t="s">
        <v>32</v>
      </c>
      <c r="I361" s="28">
        <v>0.8</v>
      </c>
      <c r="J361" s="34" t="s">
        <v>1550</v>
      </c>
      <c r="K361" s="62" t="s">
        <v>109</v>
      </c>
      <c r="L361" s="28" t="s">
        <v>110</v>
      </c>
      <c r="M361" s="28" t="s">
        <v>98</v>
      </c>
      <c r="N361" s="28" t="s">
        <v>1551</v>
      </c>
    </row>
    <row r="362" s="19" customFormat="1" ht="33.75" spans="1:14">
      <c r="A362" s="64">
        <v>11</v>
      </c>
      <c r="B362" s="28" t="s">
        <v>1552</v>
      </c>
      <c r="C362" s="34" t="s">
        <v>1553</v>
      </c>
      <c r="D362" s="40" t="s">
        <v>95</v>
      </c>
      <c r="E362" s="28" t="s">
        <v>744</v>
      </c>
      <c r="F362" s="28" t="s">
        <v>1549</v>
      </c>
      <c r="G362" s="28">
        <v>3</v>
      </c>
      <c r="H362" s="31" t="s">
        <v>32</v>
      </c>
      <c r="I362" s="28">
        <v>3</v>
      </c>
      <c r="J362" s="34" t="s">
        <v>1554</v>
      </c>
      <c r="K362" s="62" t="s">
        <v>109</v>
      </c>
      <c r="L362" s="28" t="s">
        <v>110</v>
      </c>
      <c r="M362" s="28" t="s">
        <v>98</v>
      </c>
      <c r="N362" s="28" t="s">
        <v>1551</v>
      </c>
    </row>
    <row r="363" s="19" customFormat="1" ht="33.75" spans="1:14">
      <c r="A363" s="64">
        <v>12</v>
      </c>
      <c r="B363" s="28" t="s">
        <v>1555</v>
      </c>
      <c r="C363" s="34" t="s">
        <v>1556</v>
      </c>
      <c r="D363" s="40" t="s">
        <v>95</v>
      </c>
      <c r="E363" s="28" t="s">
        <v>744</v>
      </c>
      <c r="F363" s="28" t="s">
        <v>1524</v>
      </c>
      <c r="G363" s="28">
        <v>18</v>
      </c>
      <c r="H363" s="31" t="s">
        <v>32</v>
      </c>
      <c r="I363" s="28">
        <v>18</v>
      </c>
      <c r="J363" s="34" t="s">
        <v>1557</v>
      </c>
      <c r="K363" s="62" t="s">
        <v>109</v>
      </c>
      <c r="L363" s="28" t="s">
        <v>110</v>
      </c>
      <c r="M363" s="28" t="s">
        <v>98</v>
      </c>
      <c r="N363" s="28" t="s">
        <v>1551</v>
      </c>
    </row>
    <row r="364" s="19" customFormat="1" ht="33.75" spans="1:14">
      <c r="A364" s="64">
        <v>13</v>
      </c>
      <c r="B364" s="28" t="s">
        <v>1558</v>
      </c>
      <c r="C364" s="34" t="s">
        <v>1559</v>
      </c>
      <c r="D364" s="40" t="s">
        <v>95</v>
      </c>
      <c r="E364" s="28" t="s">
        <v>336</v>
      </c>
      <c r="F364" s="28" t="s">
        <v>1560</v>
      </c>
      <c r="G364" s="28">
        <v>2</v>
      </c>
      <c r="H364" s="31" t="s">
        <v>32</v>
      </c>
      <c r="I364" s="28">
        <v>2</v>
      </c>
      <c r="J364" s="34" t="s">
        <v>1561</v>
      </c>
      <c r="K364" s="62" t="s">
        <v>109</v>
      </c>
      <c r="L364" s="28" t="s">
        <v>110</v>
      </c>
      <c r="M364" s="28" t="s">
        <v>98</v>
      </c>
      <c r="N364" s="28" t="s">
        <v>1546</v>
      </c>
    </row>
    <row r="365" s="19" customFormat="1" ht="33.75" spans="1:14">
      <c r="A365" s="64">
        <v>14</v>
      </c>
      <c r="B365" s="28" t="s">
        <v>1562</v>
      </c>
      <c r="C365" s="34" t="s">
        <v>1563</v>
      </c>
      <c r="D365" s="40" t="s">
        <v>95</v>
      </c>
      <c r="E365" s="28" t="s">
        <v>336</v>
      </c>
      <c r="F365" s="28" t="s">
        <v>1517</v>
      </c>
      <c r="G365" s="28">
        <v>6</v>
      </c>
      <c r="H365" s="31" t="s">
        <v>32</v>
      </c>
      <c r="I365" s="28">
        <v>6</v>
      </c>
      <c r="J365" s="34" t="s">
        <v>1564</v>
      </c>
      <c r="K365" s="62" t="s">
        <v>109</v>
      </c>
      <c r="L365" s="28" t="s">
        <v>110</v>
      </c>
      <c r="M365" s="28" t="s">
        <v>98</v>
      </c>
      <c r="N365" s="28" t="s">
        <v>1546</v>
      </c>
    </row>
    <row r="366" s="19" customFormat="1" ht="33.75" spans="1:14">
      <c r="A366" s="64">
        <v>15</v>
      </c>
      <c r="B366" s="28" t="s">
        <v>1565</v>
      </c>
      <c r="C366" s="34" t="s">
        <v>1566</v>
      </c>
      <c r="D366" s="40" t="s">
        <v>95</v>
      </c>
      <c r="E366" s="28" t="s">
        <v>336</v>
      </c>
      <c r="F366" s="28" t="s">
        <v>1517</v>
      </c>
      <c r="G366" s="28">
        <v>5</v>
      </c>
      <c r="H366" s="31" t="s">
        <v>32</v>
      </c>
      <c r="I366" s="28">
        <v>5</v>
      </c>
      <c r="J366" s="34" t="s">
        <v>1567</v>
      </c>
      <c r="K366" s="62" t="s">
        <v>109</v>
      </c>
      <c r="L366" s="28" t="s">
        <v>110</v>
      </c>
      <c r="M366" s="28" t="s">
        <v>98</v>
      </c>
      <c r="N366" s="28" t="s">
        <v>1546</v>
      </c>
    </row>
    <row r="367" s="19" customFormat="1" ht="33.75" spans="1:14">
      <c r="A367" s="64">
        <v>16</v>
      </c>
      <c r="B367" s="28" t="s">
        <v>1568</v>
      </c>
      <c r="C367" s="34" t="s">
        <v>1569</v>
      </c>
      <c r="D367" s="40" t="s">
        <v>95</v>
      </c>
      <c r="E367" s="28" t="s">
        <v>336</v>
      </c>
      <c r="F367" s="28" t="s">
        <v>1517</v>
      </c>
      <c r="G367" s="28">
        <v>2</v>
      </c>
      <c r="H367" s="31" t="s">
        <v>32</v>
      </c>
      <c r="I367" s="28">
        <v>2</v>
      </c>
      <c r="J367" s="34" t="s">
        <v>1570</v>
      </c>
      <c r="K367" s="62" t="s">
        <v>109</v>
      </c>
      <c r="L367" s="28" t="s">
        <v>110</v>
      </c>
      <c r="M367" s="28" t="s">
        <v>98</v>
      </c>
      <c r="N367" s="28" t="s">
        <v>1546</v>
      </c>
    </row>
    <row r="368" s="19" customFormat="1" ht="33.75" spans="1:14">
      <c r="A368" s="64">
        <v>17</v>
      </c>
      <c r="B368" s="28" t="s">
        <v>1571</v>
      </c>
      <c r="C368" s="34" t="s">
        <v>1572</v>
      </c>
      <c r="D368" s="28" t="s">
        <v>95</v>
      </c>
      <c r="E368" s="28" t="s">
        <v>631</v>
      </c>
      <c r="F368" s="28" t="s">
        <v>1517</v>
      </c>
      <c r="G368" s="62">
        <v>10</v>
      </c>
      <c r="H368" s="31" t="s">
        <v>32</v>
      </c>
      <c r="I368" s="62">
        <v>10</v>
      </c>
      <c r="J368" s="34" t="s">
        <v>1573</v>
      </c>
      <c r="K368" s="62" t="s">
        <v>109</v>
      </c>
      <c r="L368" s="28" t="s">
        <v>110</v>
      </c>
      <c r="M368" s="28" t="s">
        <v>98</v>
      </c>
      <c r="N368" s="28" t="s">
        <v>1574</v>
      </c>
    </row>
    <row r="369" s="19" customFormat="1" ht="33.75" spans="1:14">
      <c r="A369" s="64">
        <v>18</v>
      </c>
      <c r="B369" s="28" t="s">
        <v>1575</v>
      </c>
      <c r="C369" s="34" t="s">
        <v>1576</v>
      </c>
      <c r="D369" s="28" t="s">
        <v>95</v>
      </c>
      <c r="E369" s="28" t="s">
        <v>631</v>
      </c>
      <c r="F369" s="28" t="s">
        <v>1577</v>
      </c>
      <c r="G369" s="40">
        <v>3</v>
      </c>
      <c r="H369" s="31" t="s">
        <v>32</v>
      </c>
      <c r="I369" s="40">
        <v>3</v>
      </c>
      <c r="J369" s="34" t="s">
        <v>1578</v>
      </c>
      <c r="K369" s="62" t="s">
        <v>109</v>
      </c>
      <c r="L369" s="28" t="s">
        <v>110</v>
      </c>
      <c r="M369" s="28" t="s">
        <v>98</v>
      </c>
      <c r="N369" s="28" t="s">
        <v>1574</v>
      </c>
    </row>
    <row r="370" s="19" customFormat="1" ht="33.75" spans="1:14">
      <c r="A370" s="64">
        <v>19</v>
      </c>
      <c r="B370" s="28" t="s">
        <v>1579</v>
      </c>
      <c r="C370" s="34" t="s">
        <v>1580</v>
      </c>
      <c r="D370" s="28" t="s">
        <v>95</v>
      </c>
      <c r="E370" s="28" t="s">
        <v>631</v>
      </c>
      <c r="F370" s="28" t="s">
        <v>1537</v>
      </c>
      <c r="G370" s="40">
        <v>1.5</v>
      </c>
      <c r="H370" s="31" t="s">
        <v>32</v>
      </c>
      <c r="I370" s="40">
        <v>1.5</v>
      </c>
      <c r="J370" s="34" t="s">
        <v>1581</v>
      </c>
      <c r="K370" s="62" t="s">
        <v>109</v>
      </c>
      <c r="L370" s="28" t="s">
        <v>110</v>
      </c>
      <c r="M370" s="28" t="s">
        <v>98</v>
      </c>
      <c r="N370" s="28" t="s">
        <v>1574</v>
      </c>
    </row>
    <row r="371" s="19" customFormat="1" ht="33.75" spans="1:14">
      <c r="A371" s="64">
        <v>20</v>
      </c>
      <c r="B371" s="28" t="s">
        <v>1582</v>
      </c>
      <c r="C371" s="34" t="s">
        <v>1583</v>
      </c>
      <c r="D371" s="28" t="s">
        <v>95</v>
      </c>
      <c r="E371" s="28" t="s">
        <v>1584</v>
      </c>
      <c r="F371" s="28" t="s">
        <v>1517</v>
      </c>
      <c r="G371" s="62">
        <v>15</v>
      </c>
      <c r="H371" s="31" t="s">
        <v>32</v>
      </c>
      <c r="I371" s="62">
        <v>15</v>
      </c>
      <c r="J371" s="34" t="s">
        <v>1585</v>
      </c>
      <c r="K371" s="62" t="s">
        <v>109</v>
      </c>
      <c r="L371" s="28" t="s">
        <v>110</v>
      </c>
      <c r="M371" s="28" t="s">
        <v>98</v>
      </c>
      <c r="N371" s="28" t="s">
        <v>1586</v>
      </c>
    </row>
    <row r="372" s="19" customFormat="1" ht="33.75" spans="1:14">
      <c r="A372" s="64">
        <v>21</v>
      </c>
      <c r="B372" s="28" t="s">
        <v>1587</v>
      </c>
      <c r="C372" s="34" t="s">
        <v>1588</v>
      </c>
      <c r="D372" s="40" t="s">
        <v>95</v>
      </c>
      <c r="E372" s="28" t="s">
        <v>249</v>
      </c>
      <c r="F372" s="28" t="s">
        <v>1517</v>
      </c>
      <c r="G372" s="28">
        <v>12</v>
      </c>
      <c r="H372" s="31" t="s">
        <v>32</v>
      </c>
      <c r="I372" s="28">
        <v>12</v>
      </c>
      <c r="J372" s="34" t="s">
        <v>1589</v>
      </c>
      <c r="K372" s="62" t="s">
        <v>109</v>
      </c>
      <c r="L372" s="28" t="s">
        <v>110</v>
      </c>
      <c r="M372" s="28" t="s">
        <v>98</v>
      </c>
      <c r="N372" s="28" t="s">
        <v>1590</v>
      </c>
    </row>
    <row r="373" s="19" customFormat="1" ht="33.75" spans="1:14">
      <c r="A373" s="64">
        <v>22</v>
      </c>
      <c r="B373" s="28" t="s">
        <v>1591</v>
      </c>
      <c r="C373" s="34" t="s">
        <v>1592</v>
      </c>
      <c r="D373" s="40" t="s">
        <v>95</v>
      </c>
      <c r="E373" s="28" t="s">
        <v>249</v>
      </c>
      <c r="F373" s="28" t="s">
        <v>1517</v>
      </c>
      <c r="G373" s="28">
        <v>8</v>
      </c>
      <c r="H373" s="31" t="s">
        <v>32</v>
      </c>
      <c r="I373" s="28">
        <v>8</v>
      </c>
      <c r="J373" s="34" t="s">
        <v>1593</v>
      </c>
      <c r="K373" s="62" t="s">
        <v>109</v>
      </c>
      <c r="L373" s="28" t="s">
        <v>110</v>
      </c>
      <c r="M373" s="28" t="s">
        <v>98</v>
      </c>
      <c r="N373" s="28" t="s">
        <v>1590</v>
      </c>
    </row>
    <row r="374" s="19" customFormat="1" ht="33.75" spans="1:14">
      <c r="A374" s="64">
        <v>23</v>
      </c>
      <c r="B374" s="28" t="s">
        <v>1594</v>
      </c>
      <c r="C374" s="34" t="s">
        <v>1595</v>
      </c>
      <c r="D374" s="40" t="s">
        <v>95</v>
      </c>
      <c r="E374" s="28" t="s">
        <v>1596</v>
      </c>
      <c r="F374" s="28" t="s">
        <v>1517</v>
      </c>
      <c r="G374" s="28">
        <v>3.6</v>
      </c>
      <c r="H374" s="31" t="s">
        <v>32</v>
      </c>
      <c r="I374" s="28">
        <v>3.6</v>
      </c>
      <c r="J374" s="34" t="s">
        <v>1597</v>
      </c>
      <c r="K374" s="62" t="s">
        <v>109</v>
      </c>
      <c r="L374" s="28" t="s">
        <v>110</v>
      </c>
      <c r="M374" s="28" t="s">
        <v>98</v>
      </c>
      <c r="N374" s="28" t="s">
        <v>1598</v>
      </c>
    </row>
    <row r="375" s="19" customFormat="1" ht="33.75" spans="1:14">
      <c r="A375" s="64">
        <v>24</v>
      </c>
      <c r="B375" s="28" t="s">
        <v>1599</v>
      </c>
      <c r="C375" s="34" t="s">
        <v>1600</v>
      </c>
      <c r="D375" s="40" t="s">
        <v>95</v>
      </c>
      <c r="E375" s="28" t="s">
        <v>1596</v>
      </c>
      <c r="F375" s="28" t="s">
        <v>1517</v>
      </c>
      <c r="G375" s="28">
        <v>16.4</v>
      </c>
      <c r="H375" s="31" t="s">
        <v>32</v>
      </c>
      <c r="I375" s="28">
        <v>16.4</v>
      </c>
      <c r="J375" s="34" t="s">
        <v>1601</v>
      </c>
      <c r="K375" s="62" t="s">
        <v>109</v>
      </c>
      <c r="L375" s="28" t="s">
        <v>110</v>
      </c>
      <c r="M375" s="28" t="s">
        <v>98</v>
      </c>
      <c r="N375" s="28" t="s">
        <v>1598</v>
      </c>
    </row>
    <row r="376" s="19" customFormat="1" ht="33.75" spans="1:14">
      <c r="A376" s="64">
        <v>25</v>
      </c>
      <c r="B376" s="28" t="s">
        <v>1602</v>
      </c>
      <c r="C376" s="34" t="s">
        <v>1603</v>
      </c>
      <c r="D376" s="40" t="s">
        <v>95</v>
      </c>
      <c r="E376" s="28" t="s">
        <v>272</v>
      </c>
      <c r="F376" s="28" t="s">
        <v>1604</v>
      </c>
      <c r="G376" s="28">
        <v>2</v>
      </c>
      <c r="H376" s="31" t="s">
        <v>32</v>
      </c>
      <c r="I376" s="28">
        <v>2</v>
      </c>
      <c r="J376" s="34" t="s">
        <v>1605</v>
      </c>
      <c r="K376" s="62" t="s">
        <v>109</v>
      </c>
      <c r="L376" s="28" t="s">
        <v>110</v>
      </c>
      <c r="M376" s="28" t="s">
        <v>98</v>
      </c>
      <c r="N376" s="28" t="s">
        <v>960</v>
      </c>
    </row>
    <row r="377" s="19" customFormat="1" ht="45" spans="1:14">
      <c r="A377" s="64">
        <v>26</v>
      </c>
      <c r="B377" s="28" t="s">
        <v>1606</v>
      </c>
      <c r="C377" s="34" t="s">
        <v>1607</v>
      </c>
      <c r="D377" s="40" t="s">
        <v>95</v>
      </c>
      <c r="E377" s="28" t="s">
        <v>272</v>
      </c>
      <c r="F377" s="28" t="s">
        <v>1517</v>
      </c>
      <c r="G377" s="28">
        <v>18</v>
      </c>
      <c r="H377" s="31" t="s">
        <v>32</v>
      </c>
      <c r="I377" s="28">
        <v>18</v>
      </c>
      <c r="J377" s="34" t="s">
        <v>1608</v>
      </c>
      <c r="K377" s="62" t="s">
        <v>109</v>
      </c>
      <c r="L377" s="28" t="s">
        <v>110</v>
      </c>
      <c r="M377" s="28" t="s">
        <v>98</v>
      </c>
      <c r="N377" s="28" t="s">
        <v>960</v>
      </c>
    </row>
    <row r="378" s="19" customFormat="1" ht="33.75" spans="1:14">
      <c r="A378" s="64">
        <v>27</v>
      </c>
      <c r="B378" s="28" t="s">
        <v>1609</v>
      </c>
      <c r="C378" s="34" t="s">
        <v>1610</v>
      </c>
      <c r="D378" s="28" t="s">
        <v>95</v>
      </c>
      <c r="E378" s="28" t="s">
        <v>266</v>
      </c>
      <c r="F378" s="28" t="s">
        <v>1517</v>
      </c>
      <c r="G378" s="40">
        <v>6</v>
      </c>
      <c r="H378" s="31" t="s">
        <v>32</v>
      </c>
      <c r="I378" s="40">
        <v>6</v>
      </c>
      <c r="J378" s="34" t="s">
        <v>1611</v>
      </c>
      <c r="K378" s="62" t="s">
        <v>109</v>
      </c>
      <c r="L378" s="28" t="s">
        <v>110</v>
      </c>
      <c r="M378" s="28" t="s">
        <v>98</v>
      </c>
      <c r="N378" s="28" t="s">
        <v>1612</v>
      </c>
    </row>
    <row r="379" s="19" customFormat="1" ht="33.75" spans="1:14">
      <c r="A379" s="64">
        <v>28</v>
      </c>
      <c r="B379" s="28" t="s">
        <v>1613</v>
      </c>
      <c r="C379" s="34" t="s">
        <v>1614</v>
      </c>
      <c r="D379" s="28" t="s">
        <v>95</v>
      </c>
      <c r="E379" s="28" t="s">
        <v>830</v>
      </c>
      <c r="F379" s="28" t="s">
        <v>1517</v>
      </c>
      <c r="G379" s="62">
        <v>20</v>
      </c>
      <c r="H379" s="31" t="s">
        <v>32</v>
      </c>
      <c r="I379" s="62">
        <v>20</v>
      </c>
      <c r="J379" s="34" t="s">
        <v>1615</v>
      </c>
      <c r="K379" s="62" t="s">
        <v>109</v>
      </c>
      <c r="L379" s="28" t="s">
        <v>110</v>
      </c>
      <c r="M379" s="28" t="s">
        <v>98</v>
      </c>
      <c r="N379" s="28" t="s">
        <v>1616</v>
      </c>
    </row>
    <row r="380" s="19" customFormat="1" ht="29" customHeight="1" spans="1:14">
      <c r="A380" s="27" t="s">
        <v>1617</v>
      </c>
      <c r="B380" s="27" t="s">
        <v>1618</v>
      </c>
      <c r="C380" s="29" t="s">
        <v>1619</v>
      </c>
      <c r="D380" s="27"/>
      <c r="E380" s="27"/>
      <c r="F380" s="27"/>
      <c r="G380" s="30"/>
      <c r="H380" s="28"/>
      <c r="I380" s="30"/>
      <c r="J380" s="29"/>
      <c r="K380" s="65"/>
      <c r="L380" s="65"/>
      <c r="M380" s="27"/>
      <c r="N380" s="27">
        <v>1300</v>
      </c>
    </row>
    <row r="381" s="19" customFormat="1" ht="57" customHeight="1" spans="1:14">
      <c r="A381" s="28">
        <v>1</v>
      </c>
      <c r="B381" s="28" t="s">
        <v>1620</v>
      </c>
      <c r="C381" s="34" t="s">
        <v>1621</v>
      </c>
      <c r="D381" s="28" t="s">
        <v>95</v>
      </c>
      <c r="E381" s="28" t="s">
        <v>830</v>
      </c>
      <c r="F381" s="28" t="s">
        <v>1622</v>
      </c>
      <c r="G381" s="28">
        <f>10*2.8</f>
        <v>28</v>
      </c>
      <c r="H381" s="31" t="s">
        <v>32</v>
      </c>
      <c r="I381" s="28">
        <f>10*2.8</f>
        <v>28</v>
      </c>
      <c r="J381" s="34" t="s">
        <v>1623</v>
      </c>
      <c r="K381" s="54" t="s">
        <v>1254</v>
      </c>
      <c r="L381" s="54" t="s">
        <v>1322</v>
      </c>
      <c r="M381" s="28" t="s">
        <v>1624</v>
      </c>
      <c r="N381" s="28" t="s">
        <v>98</v>
      </c>
    </row>
    <row r="382" s="19" customFormat="1" ht="57" customHeight="1" spans="1:14">
      <c r="A382" s="28">
        <v>2</v>
      </c>
      <c r="B382" s="28" t="s">
        <v>1625</v>
      </c>
      <c r="C382" s="34" t="s">
        <v>1621</v>
      </c>
      <c r="D382" s="28" t="s">
        <v>95</v>
      </c>
      <c r="E382" s="28" t="s">
        <v>232</v>
      </c>
      <c r="F382" s="28" t="s">
        <v>1622</v>
      </c>
      <c r="G382" s="28">
        <f>10*2.8</f>
        <v>28</v>
      </c>
      <c r="H382" s="31" t="s">
        <v>32</v>
      </c>
      <c r="I382" s="28">
        <f>10*2.8</f>
        <v>28</v>
      </c>
      <c r="J382" s="34" t="s">
        <v>1626</v>
      </c>
      <c r="K382" s="54" t="s">
        <v>1254</v>
      </c>
      <c r="L382" s="54" t="s">
        <v>1322</v>
      </c>
      <c r="M382" s="28" t="s">
        <v>1624</v>
      </c>
      <c r="N382" s="28" t="s">
        <v>98</v>
      </c>
    </row>
    <row r="383" s="19" customFormat="1" ht="57" customHeight="1" spans="1:14">
      <c r="A383" s="28">
        <v>3</v>
      </c>
      <c r="B383" s="28" t="s">
        <v>1627</v>
      </c>
      <c r="C383" s="34" t="s">
        <v>1628</v>
      </c>
      <c r="D383" s="28" t="s">
        <v>95</v>
      </c>
      <c r="E383" s="28" t="s">
        <v>773</v>
      </c>
      <c r="F383" s="28" t="s">
        <v>1622</v>
      </c>
      <c r="G383" s="28">
        <f t="shared" ref="G383:G388" si="0">5*2.8</f>
        <v>14</v>
      </c>
      <c r="H383" s="31" t="s">
        <v>32</v>
      </c>
      <c r="I383" s="28">
        <f t="shared" ref="I383:I388" si="1">5*2.8</f>
        <v>14</v>
      </c>
      <c r="J383" s="34" t="s">
        <v>1629</v>
      </c>
      <c r="K383" s="54" t="s">
        <v>1254</v>
      </c>
      <c r="L383" s="54" t="s">
        <v>1322</v>
      </c>
      <c r="M383" s="28" t="s">
        <v>1624</v>
      </c>
      <c r="N383" s="28" t="s">
        <v>98</v>
      </c>
    </row>
    <row r="384" s="19" customFormat="1" ht="57" customHeight="1" spans="1:14">
      <c r="A384" s="28">
        <v>4</v>
      </c>
      <c r="B384" s="28" t="s">
        <v>1630</v>
      </c>
      <c r="C384" s="34" t="s">
        <v>1628</v>
      </c>
      <c r="D384" s="28" t="s">
        <v>95</v>
      </c>
      <c r="E384" s="28" t="s">
        <v>1596</v>
      </c>
      <c r="F384" s="28" t="s">
        <v>1622</v>
      </c>
      <c r="G384" s="28">
        <f t="shared" si="0"/>
        <v>14</v>
      </c>
      <c r="H384" s="31" t="s">
        <v>32</v>
      </c>
      <c r="I384" s="28">
        <f t="shared" si="1"/>
        <v>14</v>
      </c>
      <c r="J384" s="34" t="s">
        <v>1631</v>
      </c>
      <c r="K384" s="54" t="s">
        <v>1254</v>
      </c>
      <c r="L384" s="54" t="s">
        <v>1322</v>
      </c>
      <c r="M384" s="28" t="s">
        <v>1624</v>
      </c>
      <c r="N384" s="28" t="s">
        <v>98</v>
      </c>
    </row>
    <row r="385" s="19" customFormat="1" ht="57" customHeight="1" spans="1:14">
      <c r="A385" s="28">
        <v>5</v>
      </c>
      <c r="B385" s="28" t="s">
        <v>1632</v>
      </c>
      <c r="C385" s="34" t="s">
        <v>1633</v>
      </c>
      <c r="D385" s="28" t="s">
        <v>95</v>
      </c>
      <c r="E385" s="28" t="s">
        <v>266</v>
      </c>
      <c r="F385" s="28" t="s">
        <v>1622</v>
      </c>
      <c r="G385" s="28">
        <f>2*2.8</f>
        <v>5.6</v>
      </c>
      <c r="H385" s="31" t="s">
        <v>32</v>
      </c>
      <c r="I385" s="28">
        <f>2*2.8</f>
        <v>5.6</v>
      </c>
      <c r="J385" s="34" t="s">
        <v>1634</v>
      </c>
      <c r="K385" s="54" t="s">
        <v>1254</v>
      </c>
      <c r="L385" s="54" t="s">
        <v>1322</v>
      </c>
      <c r="M385" s="28" t="s">
        <v>1624</v>
      </c>
      <c r="N385" s="28" t="s">
        <v>98</v>
      </c>
    </row>
    <row r="386" s="19" customFormat="1" ht="57" customHeight="1" spans="1:14">
      <c r="A386" s="28">
        <v>6</v>
      </c>
      <c r="B386" s="28" t="s">
        <v>1582</v>
      </c>
      <c r="C386" s="34" t="s">
        <v>1635</v>
      </c>
      <c r="D386" s="28" t="s">
        <v>95</v>
      </c>
      <c r="E386" s="28" t="s">
        <v>1584</v>
      </c>
      <c r="F386" s="28" t="s">
        <v>1622</v>
      </c>
      <c r="G386" s="28">
        <f>3*2.8</f>
        <v>8.4</v>
      </c>
      <c r="H386" s="31" t="s">
        <v>32</v>
      </c>
      <c r="I386" s="28">
        <f>3*2.8</f>
        <v>8.4</v>
      </c>
      <c r="J386" s="34" t="s">
        <v>1636</v>
      </c>
      <c r="K386" s="54" t="s">
        <v>1254</v>
      </c>
      <c r="L386" s="54" t="s">
        <v>1322</v>
      </c>
      <c r="M386" s="28" t="s">
        <v>1624</v>
      </c>
      <c r="N386" s="28" t="s">
        <v>98</v>
      </c>
    </row>
    <row r="387" s="19" customFormat="1" ht="57" customHeight="1" spans="1:14">
      <c r="A387" s="28">
        <v>7</v>
      </c>
      <c r="B387" s="28" t="s">
        <v>1637</v>
      </c>
      <c r="C387" s="34" t="s">
        <v>1628</v>
      </c>
      <c r="D387" s="28" t="s">
        <v>95</v>
      </c>
      <c r="E387" s="28" t="s">
        <v>631</v>
      </c>
      <c r="F387" s="28" t="s">
        <v>1622</v>
      </c>
      <c r="G387" s="28">
        <f t="shared" si="0"/>
        <v>14</v>
      </c>
      <c r="H387" s="31" t="s">
        <v>32</v>
      </c>
      <c r="I387" s="28">
        <f t="shared" si="1"/>
        <v>14</v>
      </c>
      <c r="J387" s="34" t="s">
        <v>1638</v>
      </c>
      <c r="K387" s="54" t="s">
        <v>1254</v>
      </c>
      <c r="L387" s="54" t="s">
        <v>1322</v>
      </c>
      <c r="M387" s="28" t="s">
        <v>1624</v>
      </c>
      <c r="N387" s="28" t="s">
        <v>98</v>
      </c>
    </row>
    <row r="388" s="19" customFormat="1" ht="57" customHeight="1" spans="1:14">
      <c r="A388" s="28">
        <v>8</v>
      </c>
      <c r="B388" s="28" t="s">
        <v>1639</v>
      </c>
      <c r="C388" s="34" t="s">
        <v>1628</v>
      </c>
      <c r="D388" s="28" t="s">
        <v>95</v>
      </c>
      <c r="E388" s="28" t="s">
        <v>336</v>
      </c>
      <c r="F388" s="28" t="s">
        <v>1622</v>
      </c>
      <c r="G388" s="28">
        <f t="shared" si="0"/>
        <v>14</v>
      </c>
      <c r="H388" s="31" t="s">
        <v>32</v>
      </c>
      <c r="I388" s="28">
        <f t="shared" si="1"/>
        <v>14</v>
      </c>
      <c r="J388" s="34" t="s">
        <v>1638</v>
      </c>
      <c r="K388" s="54" t="s">
        <v>1254</v>
      </c>
      <c r="L388" s="54" t="s">
        <v>1322</v>
      </c>
      <c r="M388" s="28" t="s">
        <v>1624</v>
      </c>
      <c r="N388" s="28" t="s">
        <v>98</v>
      </c>
    </row>
    <row r="389" s="19" customFormat="1" ht="57" customHeight="1" spans="1:14">
      <c r="A389" s="28">
        <v>9</v>
      </c>
      <c r="B389" s="28" t="s">
        <v>1640</v>
      </c>
      <c r="C389" s="34" t="s">
        <v>1633</v>
      </c>
      <c r="D389" s="28" t="s">
        <v>50</v>
      </c>
      <c r="E389" s="28" t="s">
        <v>686</v>
      </c>
      <c r="F389" s="28" t="s">
        <v>1622</v>
      </c>
      <c r="G389" s="28">
        <f>2*2.8</f>
        <v>5.6</v>
      </c>
      <c r="H389" s="31" t="s">
        <v>32</v>
      </c>
      <c r="I389" s="28">
        <f>2*2.8</f>
        <v>5.6</v>
      </c>
      <c r="J389" s="34" t="s">
        <v>1641</v>
      </c>
      <c r="K389" s="54" t="s">
        <v>1254</v>
      </c>
      <c r="L389" s="54" t="s">
        <v>1322</v>
      </c>
      <c r="M389" s="28" t="s">
        <v>1624</v>
      </c>
      <c r="N389" s="28" t="s">
        <v>53</v>
      </c>
    </row>
    <row r="390" s="19" customFormat="1" ht="57" customHeight="1" spans="1:14">
      <c r="A390" s="28">
        <v>10</v>
      </c>
      <c r="B390" s="28" t="s">
        <v>1183</v>
      </c>
      <c r="C390" s="34" t="s">
        <v>1642</v>
      </c>
      <c r="D390" s="28" t="s">
        <v>50</v>
      </c>
      <c r="E390" s="28" t="s">
        <v>1185</v>
      </c>
      <c r="F390" s="28" t="s">
        <v>1622</v>
      </c>
      <c r="G390" s="28">
        <f t="shared" ref="G390:G394" si="2">6*2.8</f>
        <v>16.8</v>
      </c>
      <c r="H390" s="31" t="s">
        <v>32</v>
      </c>
      <c r="I390" s="28">
        <f t="shared" ref="I390:I394" si="3">6*2.8</f>
        <v>16.8</v>
      </c>
      <c r="J390" s="34" t="s">
        <v>1643</v>
      </c>
      <c r="K390" s="54" t="s">
        <v>1254</v>
      </c>
      <c r="L390" s="54" t="s">
        <v>1322</v>
      </c>
      <c r="M390" s="28" t="s">
        <v>1624</v>
      </c>
      <c r="N390" s="28" t="s">
        <v>53</v>
      </c>
    </row>
    <row r="391" s="19" customFormat="1" ht="57" customHeight="1" spans="1:14">
      <c r="A391" s="28">
        <v>11</v>
      </c>
      <c r="B391" s="28" t="s">
        <v>1644</v>
      </c>
      <c r="C391" s="34" t="s">
        <v>1645</v>
      </c>
      <c r="D391" s="28" t="s">
        <v>50</v>
      </c>
      <c r="E391" s="28" t="s">
        <v>1646</v>
      </c>
      <c r="F391" s="28" t="s">
        <v>1622</v>
      </c>
      <c r="G391" s="28">
        <f>30*2.8</f>
        <v>84</v>
      </c>
      <c r="H391" s="31" t="s">
        <v>32</v>
      </c>
      <c r="I391" s="28">
        <f>30*2.8</f>
        <v>84</v>
      </c>
      <c r="J391" s="34" t="s">
        <v>1647</v>
      </c>
      <c r="K391" s="54" t="s">
        <v>1254</v>
      </c>
      <c r="L391" s="54" t="s">
        <v>1322</v>
      </c>
      <c r="M391" s="28" t="s">
        <v>1624</v>
      </c>
      <c r="N391" s="28" t="s">
        <v>53</v>
      </c>
    </row>
    <row r="392" s="19" customFormat="1" ht="57" customHeight="1" spans="1:14">
      <c r="A392" s="28">
        <v>12</v>
      </c>
      <c r="B392" s="28" t="s">
        <v>1648</v>
      </c>
      <c r="C392" s="34" t="s">
        <v>1642</v>
      </c>
      <c r="D392" s="28" t="s">
        <v>50</v>
      </c>
      <c r="E392" s="28" t="s">
        <v>1649</v>
      </c>
      <c r="F392" s="28" t="s">
        <v>1622</v>
      </c>
      <c r="G392" s="28">
        <f t="shared" si="2"/>
        <v>16.8</v>
      </c>
      <c r="H392" s="31" t="s">
        <v>32</v>
      </c>
      <c r="I392" s="28">
        <f t="shared" si="3"/>
        <v>16.8</v>
      </c>
      <c r="J392" s="34" t="s">
        <v>1650</v>
      </c>
      <c r="K392" s="54" t="s">
        <v>1254</v>
      </c>
      <c r="L392" s="54" t="s">
        <v>1322</v>
      </c>
      <c r="M392" s="28" t="s">
        <v>1624</v>
      </c>
      <c r="N392" s="28" t="s">
        <v>53</v>
      </c>
    </row>
    <row r="393" s="19" customFormat="1" ht="57" customHeight="1" spans="1:14">
      <c r="A393" s="28">
        <v>13</v>
      </c>
      <c r="B393" s="28" t="s">
        <v>1651</v>
      </c>
      <c r="C393" s="34" t="s">
        <v>1652</v>
      </c>
      <c r="D393" s="28" t="s">
        <v>56</v>
      </c>
      <c r="E393" s="28" t="s">
        <v>1653</v>
      </c>
      <c r="F393" s="28" t="s">
        <v>1622</v>
      </c>
      <c r="G393" s="28">
        <f>4*2.8</f>
        <v>11.2</v>
      </c>
      <c r="H393" s="31" t="s">
        <v>32</v>
      </c>
      <c r="I393" s="28">
        <f>4*2.8</f>
        <v>11.2</v>
      </c>
      <c r="J393" s="34" t="s">
        <v>1654</v>
      </c>
      <c r="K393" s="54" t="s">
        <v>1254</v>
      </c>
      <c r="L393" s="54" t="s">
        <v>1322</v>
      </c>
      <c r="M393" s="28" t="s">
        <v>1624</v>
      </c>
      <c r="N393" s="28" t="s">
        <v>59</v>
      </c>
    </row>
    <row r="394" s="19" customFormat="1" ht="57" customHeight="1" spans="1:14">
      <c r="A394" s="28">
        <v>14</v>
      </c>
      <c r="B394" s="28" t="s">
        <v>1655</v>
      </c>
      <c r="C394" s="34" t="s">
        <v>1642</v>
      </c>
      <c r="D394" s="28" t="s">
        <v>56</v>
      </c>
      <c r="E394" s="28" t="s">
        <v>651</v>
      </c>
      <c r="F394" s="28" t="s">
        <v>1622</v>
      </c>
      <c r="G394" s="28">
        <f t="shared" si="2"/>
        <v>16.8</v>
      </c>
      <c r="H394" s="31" t="s">
        <v>32</v>
      </c>
      <c r="I394" s="28">
        <f t="shared" si="3"/>
        <v>16.8</v>
      </c>
      <c r="J394" s="34" t="s">
        <v>1656</v>
      </c>
      <c r="K394" s="54" t="s">
        <v>1254</v>
      </c>
      <c r="L394" s="54" t="s">
        <v>1322</v>
      </c>
      <c r="M394" s="28" t="s">
        <v>1624</v>
      </c>
      <c r="N394" s="28" t="s">
        <v>59</v>
      </c>
    </row>
    <row r="395" s="19" customFormat="1" ht="57" customHeight="1" spans="1:14">
      <c r="A395" s="28">
        <v>15</v>
      </c>
      <c r="B395" s="28" t="s">
        <v>1657</v>
      </c>
      <c r="C395" s="34" t="s">
        <v>1628</v>
      </c>
      <c r="D395" s="28" t="s">
        <v>56</v>
      </c>
      <c r="E395" s="28" t="s">
        <v>1658</v>
      </c>
      <c r="F395" s="28" t="s">
        <v>1622</v>
      </c>
      <c r="G395" s="28">
        <f>5*2.8</f>
        <v>14</v>
      </c>
      <c r="H395" s="31" t="s">
        <v>32</v>
      </c>
      <c r="I395" s="28">
        <f>5*2.8</f>
        <v>14</v>
      </c>
      <c r="J395" s="34" t="s">
        <v>1638</v>
      </c>
      <c r="K395" s="54" t="s">
        <v>1254</v>
      </c>
      <c r="L395" s="54" t="s">
        <v>1322</v>
      </c>
      <c r="M395" s="28" t="s">
        <v>1624</v>
      </c>
      <c r="N395" s="28" t="s">
        <v>59</v>
      </c>
    </row>
    <row r="396" s="19" customFormat="1" ht="57" customHeight="1" spans="1:14">
      <c r="A396" s="28">
        <v>16</v>
      </c>
      <c r="B396" s="28" t="s">
        <v>1659</v>
      </c>
      <c r="C396" s="34" t="s">
        <v>1642</v>
      </c>
      <c r="D396" s="28" t="s">
        <v>56</v>
      </c>
      <c r="E396" s="28" t="s">
        <v>1660</v>
      </c>
      <c r="F396" s="28" t="s">
        <v>1622</v>
      </c>
      <c r="G396" s="28">
        <f>6*2.8</f>
        <v>16.8</v>
      </c>
      <c r="H396" s="31" t="s">
        <v>32</v>
      </c>
      <c r="I396" s="28">
        <f>6*2.8</f>
        <v>16.8</v>
      </c>
      <c r="J396" s="34" t="s">
        <v>1656</v>
      </c>
      <c r="K396" s="54" t="s">
        <v>1254</v>
      </c>
      <c r="L396" s="54" t="s">
        <v>1322</v>
      </c>
      <c r="M396" s="28" t="s">
        <v>1624</v>
      </c>
      <c r="N396" s="28" t="s">
        <v>59</v>
      </c>
    </row>
    <row r="397" s="19" customFormat="1" ht="57" customHeight="1" spans="1:14">
      <c r="A397" s="28">
        <v>17</v>
      </c>
      <c r="B397" s="28" t="s">
        <v>1661</v>
      </c>
      <c r="C397" s="34" t="s">
        <v>1633</v>
      </c>
      <c r="D397" s="28" t="s">
        <v>56</v>
      </c>
      <c r="E397" s="28" t="s">
        <v>1662</v>
      </c>
      <c r="F397" s="28" t="s">
        <v>1622</v>
      </c>
      <c r="G397" s="28">
        <f>2*2.8</f>
        <v>5.6</v>
      </c>
      <c r="H397" s="31" t="s">
        <v>32</v>
      </c>
      <c r="I397" s="28">
        <f>2*2.8</f>
        <v>5.6</v>
      </c>
      <c r="J397" s="34" t="s">
        <v>1663</v>
      </c>
      <c r="K397" s="54" t="s">
        <v>1254</v>
      </c>
      <c r="L397" s="54" t="s">
        <v>1322</v>
      </c>
      <c r="M397" s="28" t="s">
        <v>1624</v>
      </c>
      <c r="N397" s="28" t="s">
        <v>59</v>
      </c>
    </row>
    <row r="398" s="19" customFormat="1" ht="57" customHeight="1" spans="1:14">
      <c r="A398" s="28">
        <v>18</v>
      </c>
      <c r="B398" s="28" t="s">
        <v>1664</v>
      </c>
      <c r="C398" s="34" t="s">
        <v>1642</v>
      </c>
      <c r="D398" s="28" t="s">
        <v>56</v>
      </c>
      <c r="E398" s="28" t="s">
        <v>301</v>
      </c>
      <c r="F398" s="28" t="s">
        <v>1622</v>
      </c>
      <c r="G398" s="28">
        <f>6*2.8</f>
        <v>16.8</v>
      </c>
      <c r="H398" s="31" t="s">
        <v>32</v>
      </c>
      <c r="I398" s="28">
        <f>6*2.8</f>
        <v>16.8</v>
      </c>
      <c r="J398" s="34" t="s">
        <v>1656</v>
      </c>
      <c r="K398" s="54" t="s">
        <v>1254</v>
      </c>
      <c r="L398" s="54" t="s">
        <v>1322</v>
      </c>
      <c r="M398" s="28" t="s">
        <v>1624</v>
      </c>
      <c r="N398" s="28" t="s">
        <v>59</v>
      </c>
    </row>
    <row r="399" s="19" customFormat="1" ht="57" customHeight="1" spans="1:14">
      <c r="A399" s="28">
        <v>19</v>
      </c>
      <c r="B399" s="28" t="s">
        <v>1665</v>
      </c>
      <c r="C399" s="34" t="s">
        <v>1633</v>
      </c>
      <c r="D399" s="28" t="s">
        <v>39</v>
      </c>
      <c r="E399" s="28" t="s">
        <v>1063</v>
      </c>
      <c r="F399" s="28" t="s">
        <v>1622</v>
      </c>
      <c r="G399" s="28">
        <v>5.6</v>
      </c>
      <c r="H399" s="31" t="s">
        <v>32</v>
      </c>
      <c r="I399" s="28">
        <v>5.6</v>
      </c>
      <c r="J399" s="34" t="s">
        <v>1641</v>
      </c>
      <c r="K399" s="54" t="s">
        <v>1254</v>
      </c>
      <c r="L399" s="54" t="s">
        <v>1322</v>
      </c>
      <c r="M399" s="28" t="s">
        <v>1624</v>
      </c>
      <c r="N399" s="28" t="s">
        <v>42</v>
      </c>
    </row>
    <row r="400" s="19" customFormat="1" ht="57" customHeight="1" spans="1:14">
      <c r="A400" s="28">
        <v>20</v>
      </c>
      <c r="B400" s="28" t="s">
        <v>1666</v>
      </c>
      <c r="C400" s="34" t="s">
        <v>1635</v>
      </c>
      <c r="D400" s="28" t="s">
        <v>39</v>
      </c>
      <c r="E400" s="28" t="s">
        <v>1667</v>
      </c>
      <c r="F400" s="28" t="s">
        <v>1622</v>
      </c>
      <c r="G400" s="28">
        <f>3*2.8</f>
        <v>8.4</v>
      </c>
      <c r="H400" s="31" t="s">
        <v>32</v>
      </c>
      <c r="I400" s="28">
        <f>3*2.8</f>
        <v>8.4</v>
      </c>
      <c r="J400" s="34" t="s">
        <v>1636</v>
      </c>
      <c r="K400" s="54" t="s">
        <v>1254</v>
      </c>
      <c r="L400" s="54" t="s">
        <v>1322</v>
      </c>
      <c r="M400" s="28" t="s">
        <v>1624</v>
      </c>
      <c r="N400" s="28" t="s">
        <v>42</v>
      </c>
    </row>
    <row r="401" s="19" customFormat="1" ht="57" customHeight="1" spans="1:14">
      <c r="A401" s="28">
        <v>21</v>
      </c>
      <c r="B401" s="28" t="s">
        <v>1668</v>
      </c>
      <c r="C401" s="34" t="s">
        <v>1669</v>
      </c>
      <c r="D401" s="28" t="s">
        <v>62</v>
      </c>
      <c r="E401" s="28" t="s">
        <v>792</v>
      </c>
      <c r="F401" s="28" t="s">
        <v>1622</v>
      </c>
      <c r="G401" s="28">
        <f>15*2.8</f>
        <v>42</v>
      </c>
      <c r="H401" s="31" t="s">
        <v>32</v>
      </c>
      <c r="I401" s="28">
        <f>15*2.8</f>
        <v>42</v>
      </c>
      <c r="J401" s="34" t="s">
        <v>1670</v>
      </c>
      <c r="K401" s="54" t="s">
        <v>1254</v>
      </c>
      <c r="L401" s="54" t="s">
        <v>1322</v>
      </c>
      <c r="M401" s="28" t="s">
        <v>1624</v>
      </c>
      <c r="N401" s="28" t="s">
        <v>65</v>
      </c>
    </row>
    <row r="402" s="19" customFormat="1" ht="57" customHeight="1" spans="1:14">
      <c r="A402" s="28">
        <v>22</v>
      </c>
      <c r="B402" s="28" t="s">
        <v>1271</v>
      </c>
      <c r="C402" s="34" t="s">
        <v>1621</v>
      </c>
      <c r="D402" s="28" t="s">
        <v>62</v>
      </c>
      <c r="E402" s="28" t="s">
        <v>796</v>
      </c>
      <c r="F402" s="28" t="s">
        <v>1622</v>
      </c>
      <c r="G402" s="28">
        <f t="shared" ref="G402:G406" si="4">10*2.8</f>
        <v>28</v>
      </c>
      <c r="H402" s="31" t="s">
        <v>32</v>
      </c>
      <c r="I402" s="28">
        <f t="shared" ref="I402:I406" si="5">10*2.8</f>
        <v>28</v>
      </c>
      <c r="J402" s="34" t="s">
        <v>1626</v>
      </c>
      <c r="K402" s="54" t="s">
        <v>1254</v>
      </c>
      <c r="L402" s="54" t="s">
        <v>1322</v>
      </c>
      <c r="M402" s="28" t="s">
        <v>1624</v>
      </c>
      <c r="N402" s="28" t="s">
        <v>65</v>
      </c>
    </row>
    <row r="403" s="19" customFormat="1" ht="57" customHeight="1" spans="1:14">
      <c r="A403" s="28">
        <v>23</v>
      </c>
      <c r="B403" s="28" t="s">
        <v>1314</v>
      </c>
      <c r="C403" s="34" t="s">
        <v>1621</v>
      </c>
      <c r="D403" s="28" t="s">
        <v>62</v>
      </c>
      <c r="E403" s="28" t="s">
        <v>238</v>
      </c>
      <c r="F403" s="28" t="s">
        <v>1622</v>
      </c>
      <c r="G403" s="28">
        <f t="shared" si="4"/>
        <v>28</v>
      </c>
      <c r="H403" s="31" t="s">
        <v>32</v>
      </c>
      <c r="I403" s="28">
        <f t="shared" si="5"/>
        <v>28</v>
      </c>
      <c r="J403" s="34" t="s">
        <v>1626</v>
      </c>
      <c r="K403" s="54" t="s">
        <v>1254</v>
      </c>
      <c r="L403" s="54" t="s">
        <v>1322</v>
      </c>
      <c r="M403" s="28" t="s">
        <v>1624</v>
      </c>
      <c r="N403" s="28" t="s">
        <v>65</v>
      </c>
    </row>
    <row r="404" s="19" customFormat="1" ht="57" customHeight="1" spans="1:14">
      <c r="A404" s="28">
        <v>24</v>
      </c>
      <c r="B404" s="28" t="s">
        <v>1671</v>
      </c>
      <c r="C404" s="34" t="s">
        <v>1645</v>
      </c>
      <c r="D404" s="28" t="s">
        <v>29</v>
      </c>
      <c r="E404" s="28" t="s">
        <v>616</v>
      </c>
      <c r="F404" s="28" t="s">
        <v>1622</v>
      </c>
      <c r="G404" s="28">
        <f>30*2.8</f>
        <v>84</v>
      </c>
      <c r="H404" s="31" t="s">
        <v>32</v>
      </c>
      <c r="I404" s="28">
        <f>30*2.8</f>
        <v>84</v>
      </c>
      <c r="J404" s="34" t="s">
        <v>1647</v>
      </c>
      <c r="K404" s="54" t="s">
        <v>1254</v>
      </c>
      <c r="L404" s="54" t="s">
        <v>1322</v>
      </c>
      <c r="M404" s="28" t="s">
        <v>1624</v>
      </c>
      <c r="N404" s="28" t="s">
        <v>36</v>
      </c>
    </row>
    <row r="405" s="19" customFormat="1" ht="57" customHeight="1" spans="1:14">
      <c r="A405" s="28">
        <v>25</v>
      </c>
      <c r="B405" s="28" t="s">
        <v>1672</v>
      </c>
      <c r="C405" s="34" t="s">
        <v>1628</v>
      </c>
      <c r="D405" s="28" t="s">
        <v>29</v>
      </c>
      <c r="E405" s="28" t="s">
        <v>819</v>
      </c>
      <c r="F405" s="28" t="s">
        <v>1622</v>
      </c>
      <c r="G405" s="28">
        <f>5*2.8</f>
        <v>14</v>
      </c>
      <c r="H405" s="31" t="s">
        <v>32</v>
      </c>
      <c r="I405" s="28">
        <f>5*2.8</f>
        <v>14</v>
      </c>
      <c r="J405" s="34" t="s">
        <v>1638</v>
      </c>
      <c r="K405" s="54" t="s">
        <v>1254</v>
      </c>
      <c r="L405" s="54" t="s">
        <v>1322</v>
      </c>
      <c r="M405" s="28" t="s">
        <v>1624</v>
      </c>
      <c r="N405" s="28" t="s">
        <v>36</v>
      </c>
    </row>
    <row r="406" s="19" customFormat="1" ht="57" customHeight="1" spans="1:14">
      <c r="A406" s="28">
        <v>26</v>
      </c>
      <c r="B406" s="28" t="s">
        <v>1673</v>
      </c>
      <c r="C406" s="34" t="s">
        <v>1621</v>
      </c>
      <c r="D406" s="28" t="s">
        <v>73</v>
      </c>
      <c r="E406" s="28" t="s">
        <v>368</v>
      </c>
      <c r="F406" s="28" t="s">
        <v>1622</v>
      </c>
      <c r="G406" s="28">
        <f t="shared" si="4"/>
        <v>28</v>
      </c>
      <c r="H406" s="31" t="s">
        <v>32</v>
      </c>
      <c r="I406" s="28">
        <f t="shared" si="5"/>
        <v>28</v>
      </c>
      <c r="J406" s="34" t="s">
        <v>1626</v>
      </c>
      <c r="K406" s="54" t="s">
        <v>1254</v>
      </c>
      <c r="L406" s="54" t="s">
        <v>1322</v>
      </c>
      <c r="M406" s="28" t="s">
        <v>1624</v>
      </c>
      <c r="N406" s="28" t="s">
        <v>76</v>
      </c>
    </row>
    <row r="407" s="19" customFormat="1" ht="57" customHeight="1" spans="1:14">
      <c r="A407" s="28">
        <v>27</v>
      </c>
      <c r="B407" s="28" t="s">
        <v>1674</v>
      </c>
      <c r="C407" s="34" t="s">
        <v>1675</v>
      </c>
      <c r="D407" s="28" t="s">
        <v>73</v>
      </c>
      <c r="E407" s="28" t="s">
        <v>1676</v>
      </c>
      <c r="F407" s="28" t="s">
        <v>1622</v>
      </c>
      <c r="G407" s="28">
        <f>20*2.8</f>
        <v>56</v>
      </c>
      <c r="H407" s="31" t="s">
        <v>32</v>
      </c>
      <c r="I407" s="28">
        <f>20*2.8</f>
        <v>56</v>
      </c>
      <c r="J407" s="34" t="s">
        <v>1677</v>
      </c>
      <c r="K407" s="54" t="s">
        <v>1254</v>
      </c>
      <c r="L407" s="54" t="s">
        <v>1322</v>
      </c>
      <c r="M407" s="28" t="s">
        <v>1624</v>
      </c>
      <c r="N407" s="28" t="s">
        <v>76</v>
      </c>
    </row>
    <row r="408" s="19" customFormat="1" ht="57" customHeight="1" spans="1:14">
      <c r="A408" s="28">
        <v>28</v>
      </c>
      <c r="B408" s="28" t="s">
        <v>1678</v>
      </c>
      <c r="C408" s="34" t="s">
        <v>1621</v>
      </c>
      <c r="D408" s="28" t="s">
        <v>73</v>
      </c>
      <c r="E408" s="28" t="s">
        <v>1679</v>
      </c>
      <c r="F408" s="28" t="s">
        <v>1622</v>
      </c>
      <c r="G408" s="28">
        <f>10*2.8</f>
        <v>28</v>
      </c>
      <c r="H408" s="31" t="s">
        <v>32</v>
      </c>
      <c r="I408" s="28">
        <f>10*2.8</f>
        <v>28</v>
      </c>
      <c r="J408" s="34" t="s">
        <v>1626</v>
      </c>
      <c r="K408" s="54" t="s">
        <v>1254</v>
      </c>
      <c r="L408" s="54" t="s">
        <v>1322</v>
      </c>
      <c r="M408" s="28" t="s">
        <v>1624</v>
      </c>
      <c r="N408" s="28" t="s">
        <v>76</v>
      </c>
    </row>
    <row r="409" s="19" customFormat="1" ht="57" customHeight="1" spans="1:14">
      <c r="A409" s="28">
        <v>29</v>
      </c>
      <c r="B409" s="28" t="s">
        <v>1680</v>
      </c>
      <c r="C409" s="34" t="s">
        <v>1652</v>
      </c>
      <c r="D409" s="28" t="s">
        <v>73</v>
      </c>
      <c r="E409" s="28" t="s">
        <v>1681</v>
      </c>
      <c r="F409" s="28" t="s">
        <v>1622</v>
      </c>
      <c r="G409" s="28">
        <f>4*2.8</f>
        <v>11.2</v>
      </c>
      <c r="H409" s="31" t="s">
        <v>32</v>
      </c>
      <c r="I409" s="28">
        <f>4*2.8</f>
        <v>11.2</v>
      </c>
      <c r="J409" s="34" t="s">
        <v>1654</v>
      </c>
      <c r="K409" s="54" t="s">
        <v>1254</v>
      </c>
      <c r="L409" s="54" t="s">
        <v>1322</v>
      </c>
      <c r="M409" s="28" t="s">
        <v>1624</v>
      </c>
      <c r="N409" s="28" t="s">
        <v>76</v>
      </c>
    </row>
    <row r="410" s="19" customFormat="1" ht="57" customHeight="1" spans="1:14">
      <c r="A410" s="28">
        <v>30</v>
      </c>
      <c r="B410" s="28" t="s">
        <v>1682</v>
      </c>
      <c r="C410" s="34" t="s">
        <v>1621</v>
      </c>
      <c r="D410" s="28" t="s">
        <v>73</v>
      </c>
      <c r="E410" s="28" t="s">
        <v>404</v>
      </c>
      <c r="F410" s="28" t="s">
        <v>1622</v>
      </c>
      <c r="G410" s="28">
        <f>10*2.8</f>
        <v>28</v>
      </c>
      <c r="H410" s="31" t="s">
        <v>32</v>
      </c>
      <c r="I410" s="28">
        <f>10*2.8</f>
        <v>28</v>
      </c>
      <c r="J410" s="34" t="s">
        <v>1626</v>
      </c>
      <c r="K410" s="54" t="s">
        <v>1254</v>
      </c>
      <c r="L410" s="54" t="s">
        <v>1322</v>
      </c>
      <c r="M410" s="28" t="s">
        <v>1624</v>
      </c>
      <c r="N410" s="28" t="s">
        <v>76</v>
      </c>
    </row>
    <row r="411" s="19" customFormat="1" ht="57" customHeight="1" spans="1:14">
      <c r="A411" s="28">
        <v>31</v>
      </c>
      <c r="B411" s="28" t="s">
        <v>1683</v>
      </c>
      <c r="C411" s="34" t="s">
        <v>1684</v>
      </c>
      <c r="D411" s="28" t="s">
        <v>73</v>
      </c>
      <c r="E411" s="28" t="s">
        <v>1685</v>
      </c>
      <c r="F411" s="28" t="s">
        <v>1622</v>
      </c>
      <c r="G411" s="28">
        <f>8*2.8</f>
        <v>22.4</v>
      </c>
      <c r="H411" s="31" t="s">
        <v>32</v>
      </c>
      <c r="I411" s="28">
        <f>8*2.8</f>
        <v>22.4</v>
      </c>
      <c r="J411" s="34" t="s">
        <v>1686</v>
      </c>
      <c r="K411" s="54" t="s">
        <v>1254</v>
      </c>
      <c r="L411" s="54" t="s">
        <v>1322</v>
      </c>
      <c r="M411" s="28" t="s">
        <v>1624</v>
      </c>
      <c r="N411" s="28" t="s">
        <v>76</v>
      </c>
    </row>
    <row r="412" s="19" customFormat="1" ht="57" customHeight="1" spans="1:14">
      <c r="A412" s="28">
        <v>32</v>
      </c>
      <c r="B412" s="28" t="s">
        <v>1687</v>
      </c>
      <c r="C412" s="34" t="s">
        <v>1642</v>
      </c>
      <c r="D412" s="28" t="s">
        <v>67</v>
      </c>
      <c r="E412" s="28" t="s">
        <v>1688</v>
      </c>
      <c r="F412" s="28" t="s">
        <v>1622</v>
      </c>
      <c r="G412" s="28">
        <f t="shared" ref="G412:G415" si="6">6*2.8</f>
        <v>16.8</v>
      </c>
      <c r="H412" s="31" t="s">
        <v>32</v>
      </c>
      <c r="I412" s="28">
        <f t="shared" ref="I412:I415" si="7">6*2.8</f>
        <v>16.8</v>
      </c>
      <c r="J412" s="34" t="s">
        <v>1656</v>
      </c>
      <c r="K412" s="54" t="s">
        <v>1254</v>
      </c>
      <c r="L412" s="54" t="s">
        <v>1322</v>
      </c>
      <c r="M412" s="28" t="s">
        <v>1624</v>
      </c>
      <c r="N412" s="28" t="s">
        <v>70</v>
      </c>
    </row>
    <row r="413" s="19" customFormat="1" ht="57" customHeight="1" spans="1:14">
      <c r="A413" s="28">
        <v>33</v>
      </c>
      <c r="B413" s="28" t="s">
        <v>1689</v>
      </c>
      <c r="C413" s="34" t="s">
        <v>1642</v>
      </c>
      <c r="D413" s="28" t="s">
        <v>67</v>
      </c>
      <c r="E413" s="28" t="s">
        <v>1690</v>
      </c>
      <c r="F413" s="28" t="s">
        <v>1622</v>
      </c>
      <c r="G413" s="28">
        <f t="shared" si="6"/>
        <v>16.8</v>
      </c>
      <c r="H413" s="31" t="s">
        <v>32</v>
      </c>
      <c r="I413" s="28">
        <f t="shared" si="7"/>
        <v>16.8</v>
      </c>
      <c r="J413" s="34" t="s">
        <v>1656</v>
      </c>
      <c r="K413" s="54" t="s">
        <v>1254</v>
      </c>
      <c r="L413" s="54" t="s">
        <v>1322</v>
      </c>
      <c r="M413" s="28" t="s">
        <v>1624</v>
      </c>
      <c r="N413" s="28" t="s">
        <v>70</v>
      </c>
    </row>
    <row r="414" s="19" customFormat="1" ht="57" customHeight="1" spans="1:14">
      <c r="A414" s="28">
        <v>34</v>
      </c>
      <c r="B414" s="28" t="s">
        <v>1691</v>
      </c>
      <c r="C414" s="34" t="s">
        <v>1621</v>
      </c>
      <c r="D414" s="28" t="s">
        <v>67</v>
      </c>
      <c r="E414" s="28" t="s">
        <v>1692</v>
      </c>
      <c r="F414" s="28" t="s">
        <v>1622</v>
      </c>
      <c r="G414" s="28">
        <f t="shared" ref="G414:G419" si="8">10*2.8</f>
        <v>28</v>
      </c>
      <c r="H414" s="31" t="s">
        <v>32</v>
      </c>
      <c r="I414" s="28">
        <f t="shared" ref="I414:I419" si="9">10*2.8</f>
        <v>28</v>
      </c>
      <c r="J414" s="34" t="s">
        <v>1626</v>
      </c>
      <c r="K414" s="54" t="s">
        <v>1254</v>
      </c>
      <c r="L414" s="54" t="s">
        <v>1322</v>
      </c>
      <c r="M414" s="28" t="s">
        <v>1624</v>
      </c>
      <c r="N414" s="28" t="s">
        <v>70</v>
      </c>
    </row>
    <row r="415" s="19" customFormat="1" ht="57" customHeight="1" spans="1:14">
      <c r="A415" s="28">
        <v>35</v>
      </c>
      <c r="B415" s="28" t="s">
        <v>1693</v>
      </c>
      <c r="C415" s="34" t="s">
        <v>1642</v>
      </c>
      <c r="D415" s="28" t="s">
        <v>67</v>
      </c>
      <c r="E415" s="28" t="s">
        <v>1694</v>
      </c>
      <c r="F415" s="28" t="s">
        <v>1622</v>
      </c>
      <c r="G415" s="28">
        <f t="shared" si="6"/>
        <v>16.8</v>
      </c>
      <c r="H415" s="31" t="s">
        <v>32</v>
      </c>
      <c r="I415" s="28">
        <f t="shared" si="7"/>
        <v>16.8</v>
      </c>
      <c r="J415" s="34" t="s">
        <v>1656</v>
      </c>
      <c r="K415" s="54" t="s">
        <v>1254</v>
      </c>
      <c r="L415" s="54" t="s">
        <v>1322</v>
      </c>
      <c r="M415" s="28" t="s">
        <v>1624</v>
      </c>
      <c r="N415" s="28" t="s">
        <v>70</v>
      </c>
    </row>
    <row r="416" s="19" customFormat="1" ht="57" customHeight="1" spans="1:14">
      <c r="A416" s="28">
        <v>36</v>
      </c>
      <c r="B416" s="28" t="s">
        <v>1695</v>
      </c>
      <c r="C416" s="34" t="s">
        <v>1652</v>
      </c>
      <c r="D416" s="28" t="s">
        <v>67</v>
      </c>
      <c r="E416" s="28" t="s">
        <v>1696</v>
      </c>
      <c r="F416" s="28" t="s">
        <v>1622</v>
      </c>
      <c r="G416" s="28">
        <f>4*2.8</f>
        <v>11.2</v>
      </c>
      <c r="H416" s="31" t="s">
        <v>32</v>
      </c>
      <c r="I416" s="28">
        <f>4*2.8</f>
        <v>11.2</v>
      </c>
      <c r="J416" s="34" t="s">
        <v>1654</v>
      </c>
      <c r="K416" s="54" t="s">
        <v>1254</v>
      </c>
      <c r="L416" s="54" t="s">
        <v>1322</v>
      </c>
      <c r="M416" s="28" t="s">
        <v>1624</v>
      </c>
      <c r="N416" s="28" t="s">
        <v>70</v>
      </c>
    </row>
    <row r="417" s="19" customFormat="1" ht="57" customHeight="1" spans="1:14">
      <c r="A417" s="28">
        <v>37</v>
      </c>
      <c r="B417" s="28" t="s">
        <v>1697</v>
      </c>
      <c r="C417" s="34" t="s">
        <v>1621</v>
      </c>
      <c r="D417" s="28" t="s">
        <v>67</v>
      </c>
      <c r="E417" s="28" t="s">
        <v>525</v>
      </c>
      <c r="F417" s="28" t="s">
        <v>1622</v>
      </c>
      <c r="G417" s="28">
        <f t="shared" si="8"/>
        <v>28</v>
      </c>
      <c r="H417" s="31" t="s">
        <v>32</v>
      </c>
      <c r="I417" s="28">
        <f t="shared" si="9"/>
        <v>28</v>
      </c>
      <c r="J417" s="34" t="s">
        <v>1626</v>
      </c>
      <c r="K417" s="54" t="s">
        <v>1254</v>
      </c>
      <c r="L417" s="54" t="s">
        <v>1322</v>
      </c>
      <c r="M417" s="28" t="s">
        <v>1624</v>
      </c>
      <c r="N417" s="28" t="s">
        <v>70</v>
      </c>
    </row>
    <row r="418" s="19" customFormat="1" ht="57" customHeight="1" spans="1:14">
      <c r="A418" s="28">
        <v>38</v>
      </c>
      <c r="B418" s="28" t="s">
        <v>1698</v>
      </c>
      <c r="C418" s="34" t="s">
        <v>1699</v>
      </c>
      <c r="D418" s="28" t="s">
        <v>67</v>
      </c>
      <c r="E418" s="28" t="s">
        <v>643</v>
      </c>
      <c r="F418" s="28" t="s">
        <v>1622</v>
      </c>
      <c r="G418" s="28">
        <f>7*2.8</f>
        <v>19.6</v>
      </c>
      <c r="H418" s="31" t="s">
        <v>32</v>
      </c>
      <c r="I418" s="28">
        <f>7*2.8</f>
        <v>19.6</v>
      </c>
      <c r="J418" s="34" t="s">
        <v>1700</v>
      </c>
      <c r="K418" s="54" t="s">
        <v>1254</v>
      </c>
      <c r="L418" s="54" t="s">
        <v>1322</v>
      </c>
      <c r="M418" s="28" t="s">
        <v>1624</v>
      </c>
      <c r="N418" s="28" t="s">
        <v>70</v>
      </c>
    </row>
    <row r="419" s="19" customFormat="1" ht="57" customHeight="1" spans="1:14">
      <c r="A419" s="28">
        <v>39</v>
      </c>
      <c r="B419" s="28" t="s">
        <v>1701</v>
      </c>
      <c r="C419" s="34" t="s">
        <v>1621</v>
      </c>
      <c r="D419" s="28" t="s">
        <v>67</v>
      </c>
      <c r="E419" s="28" t="s">
        <v>491</v>
      </c>
      <c r="F419" s="28" t="s">
        <v>1622</v>
      </c>
      <c r="G419" s="28">
        <f t="shared" si="8"/>
        <v>28</v>
      </c>
      <c r="H419" s="31" t="s">
        <v>32</v>
      </c>
      <c r="I419" s="28">
        <f t="shared" si="9"/>
        <v>28</v>
      </c>
      <c r="J419" s="34" t="s">
        <v>1626</v>
      </c>
      <c r="K419" s="54" t="s">
        <v>1254</v>
      </c>
      <c r="L419" s="54" t="s">
        <v>1322</v>
      </c>
      <c r="M419" s="28" t="s">
        <v>1624</v>
      </c>
      <c r="N419" s="28" t="s">
        <v>70</v>
      </c>
    </row>
    <row r="420" s="19" customFormat="1" ht="57" customHeight="1" spans="1:14">
      <c r="A420" s="28">
        <v>40</v>
      </c>
      <c r="B420" s="28" t="s">
        <v>1702</v>
      </c>
      <c r="C420" s="34" t="s">
        <v>1642</v>
      </c>
      <c r="D420" s="28" t="s">
        <v>67</v>
      </c>
      <c r="E420" s="28" t="s">
        <v>581</v>
      </c>
      <c r="F420" s="28" t="s">
        <v>1622</v>
      </c>
      <c r="G420" s="28">
        <f>6*2.8</f>
        <v>16.8</v>
      </c>
      <c r="H420" s="31" t="s">
        <v>32</v>
      </c>
      <c r="I420" s="28">
        <f>6*2.8</f>
        <v>16.8</v>
      </c>
      <c r="J420" s="34" t="s">
        <v>1656</v>
      </c>
      <c r="K420" s="54" t="s">
        <v>1254</v>
      </c>
      <c r="L420" s="54" t="s">
        <v>1322</v>
      </c>
      <c r="M420" s="28" t="s">
        <v>1624</v>
      </c>
      <c r="N420" s="28" t="s">
        <v>70</v>
      </c>
    </row>
    <row r="421" s="19" customFormat="1" ht="57" customHeight="1" spans="1:14">
      <c r="A421" s="28">
        <v>41</v>
      </c>
      <c r="B421" s="28" t="s">
        <v>1703</v>
      </c>
      <c r="C421" s="34" t="s">
        <v>1628</v>
      </c>
      <c r="D421" s="28" t="s">
        <v>67</v>
      </c>
      <c r="E421" s="28" t="s">
        <v>918</v>
      </c>
      <c r="F421" s="28" t="s">
        <v>1622</v>
      </c>
      <c r="G421" s="28">
        <f t="shared" ref="G421:G426" si="10">5*2.8</f>
        <v>14</v>
      </c>
      <c r="H421" s="31" t="s">
        <v>32</v>
      </c>
      <c r="I421" s="28">
        <f t="shared" ref="I421:I426" si="11">5*2.8</f>
        <v>14</v>
      </c>
      <c r="J421" s="34" t="s">
        <v>1638</v>
      </c>
      <c r="K421" s="54" t="s">
        <v>1254</v>
      </c>
      <c r="L421" s="54" t="s">
        <v>1322</v>
      </c>
      <c r="M421" s="28" t="s">
        <v>1624</v>
      </c>
      <c r="N421" s="28" t="s">
        <v>70</v>
      </c>
    </row>
    <row r="422" s="19" customFormat="1" ht="57" customHeight="1" spans="1:14">
      <c r="A422" s="28">
        <v>42</v>
      </c>
      <c r="B422" s="28" t="s">
        <v>1704</v>
      </c>
      <c r="C422" s="34" t="s">
        <v>1633</v>
      </c>
      <c r="D422" s="28" t="s">
        <v>67</v>
      </c>
      <c r="E422" s="28" t="s">
        <v>1338</v>
      </c>
      <c r="F422" s="28" t="s">
        <v>1622</v>
      </c>
      <c r="G422" s="28">
        <f>2*2.8</f>
        <v>5.6</v>
      </c>
      <c r="H422" s="31" t="s">
        <v>32</v>
      </c>
      <c r="I422" s="28">
        <f>2*2.8</f>
        <v>5.6</v>
      </c>
      <c r="J422" s="34" t="s">
        <v>1641</v>
      </c>
      <c r="K422" s="54" t="s">
        <v>1254</v>
      </c>
      <c r="L422" s="54" t="s">
        <v>1322</v>
      </c>
      <c r="M422" s="28" t="s">
        <v>1624</v>
      </c>
      <c r="N422" s="28" t="s">
        <v>70</v>
      </c>
    </row>
    <row r="423" s="19" customFormat="1" ht="57" customHeight="1" spans="1:14">
      <c r="A423" s="28">
        <v>43</v>
      </c>
      <c r="B423" s="28" t="s">
        <v>1705</v>
      </c>
      <c r="C423" s="34" t="s">
        <v>1628</v>
      </c>
      <c r="D423" s="28" t="s">
        <v>67</v>
      </c>
      <c r="E423" s="28" t="s">
        <v>1344</v>
      </c>
      <c r="F423" s="28" t="s">
        <v>1622</v>
      </c>
      <c r="G423" s="28">
        <f t="shared" si="10"/>
        <v>14</v>
      </c>
      <c r="H423" s="31" t="s">
        <v>32</v>
      </c>
      <c r="I423" s="28">
        <f t="shared" si="11"/>
        <v>14</v>
      </c>
      <c r="J423" s="34" t="s">
        <v>1638</v>
      </c>
      <c r="K423" s="54" t="s">
        <v>1254</v>
      </c>
      <c r="L423" s="54" t="s">
        <v>1322</v>
      </c>
      <c r="M423" s="28" t="s">
        <v>1624</v>
      </c>
      <c r="N423" s="28" t="s">
        <v>70</v>
      </c>
    </row>
    <row r="424" s="19" customFormat="1" ht="57" customHeight="1" spans="1:14">
      <c r="A424" s="28">
        <v>44</v>
      </c>
      <c r="B424" s="28" t="s">
        <v>1706</v>
      </c>
      <c r="C424" s="34" t="s">
        <v>1652</v>
      </c>
      <c r="D424" s="28" t="s">
        <v>67</v>
      </c>
      <c r="E424" s="28" t="s">
        <v>1707</v>
      </c>
      <c r="F424" s="28" t="s">
        <v>1622</v>
      </c>
      <c r="G424" s="28">
        <f>4*2.8</f>
        <v>11.2</v>
      </c>
      <c r="H424" s="31" t="s">
        <v>32</v>
      </c>
      <c r="I424" s="28">
        <f>4*2.8</f>
        <v>11.2</v>
      </c>
      <c r="J424" s="34" t="s">
        <v>1654</v>
      </c>
      <c r="K424" s="54" t="s">
        <v>1254</v>
      </c>
      <c r="L424" s="54" t="s">
        <v>1322</v>
      </c>
      <c r="M424" s="28" t="s">
        <v>1624</v>
      </c>
      <c r="N424" s="28" t="s">
        <v>70</v>
      </c>
    </row>
    <row r="425" s="19" customFormat="1" ht="57" customHeight="1" spans="1:14">
      <c r="A425" s="28">
        <v>45</v>
      </c>
      <c r="B425" s="28" t="s">
        <v>1708</v>
      </c>
      <c r="C425" s="34" t="s">
        <v>1675</v>
      </c>
      <c r="D425" s="28" t="s">
        <v>84</v>
      </c>
      <c r="E425" s="28" t="s">
        <v>947</v>
      </c>
      <c r="F425" s="28" t="s">
        <v>1622</v>
      </c>
      <c r="G425" s="28">
        <f t="shared" ref="G425:G428" si="12">20*2.8</f>
        <v>56</v>
      </c>
      <c r="H425" s="31" t="s">
        <v>32</v>
      </c>
      <c r="I425" s="28">
        <f t="shared" ref="I425:I428" si="13">20*2.8</f>
        <v>56</v>
      </c>
      <c r="J425" s="34" t="s">
        <v>1677</v>
      </c>
      <c r="K425" s="54" t="s">
        <v>1254</v>
      </c>
      <c r="L425" s="54" t="s">
        <v>1322</v>
      </c>
      <c r="M425" s="28" t="s">
        <v>1624</v>
      </c>
      <c r="N425" s="28" t="s">
        <v>86</v>
      </c>
    </row>
    <row r="426" s="19" customFormat="1" ht="57" customHeight="1" spans="1:14">
      <c r="A426" s="28">
        <v>46</v>
      </c>
      <c r="B426" s="28" t="s">
        <v>1709</v>
      </c>
      <c r="C426" s="34" t="s">
        <v>1628</v>
      </c>
      <c r="D426" s="28" t="s">
        <v>89</v>
      </c>
      <c r="E426" s="28" t="s">
        <v>1710</v>
      </c>
      <c r="F426" s="28" t="s">
        <v>1622</v>
      </c>
      <c r="G426" s="28">
        <f t="shared" si="10"/>
        <v>14</v>
      </c>
      <c r="H426" s="31" t="s">
        <v>32</v>
      </c>
      <c r="I426" s="28">
        <f t="shared" si="11"/>
        <v>14</v>
      </c>
      <c r="J426" s="34" t="s">
        <v>1638</v>
      </c>
      <c r="K426" s="54" t="s">
        <v>1254</v>
      </c>
      <c r="L426" s="54" t="s">
        <v>1322</v>
      </c>
      <c r="M426" s="28" t="s">
        <v>1624</v>
      </c>
      <c r="N426" s="28" t="s">
        <v>92</v>
      </c>
    </row>
    <row r="427" s="19" customFormat="1" ht="57" customHeight="1" spans="1:14">
      <c r="A427" s="28">
        <v>47</v>
      </c>
      <c r="B427" s="28" t="s">
        <v>1711</v>
      </c>
      <c r="C427" s="34" t="s">
        <v>1675</v>
      </c>
      <c r="D427" s="28" t="s">
        <v>79</v>
      </c>
      <c r="E427" s="28" t="s">
        <v>1712</v>
      </c>
      <c r="F427" s="28" t="s">
        <v>1622</v>
      </c>
      <c r="G427" s="28">
        <f t="shared" si="12"/>
        <v>56</v>
      </c>
      <c r="H427" s="31" t="s">
        <v>32</v>
      </c>
      <c r="I427" s="28">
        <f t="shared" si="13"/>
        <v>56</v>
      </c>
      <c r="J427" s="34" t="s">
        <v>1677</v>
      </c>
      <c r="K427" s="54" t="s">
        <v>1254</v>
      </c>
      <c r="L427" s="54" t="s">
        <v>1322</v>
      </c>
      <c r="M427" s="28" t="s">
        <v>1624</v>
      </c>
      <c r="N427" s="28" t="s">
        <v>82</v>
      </c>
    </row>
    <row r="428" s="19" customFormat="1" ht="57" customHeight="1" spans="1:14">
      <c r="A428" s="28">
        <v>48</v>
      </c>
      <c r="B428" s="28" t="s">
        <v>1713</v>
      </c>
      <c r="C428" s="34" t="s">
        <v>1675</v>
      </c>
      <c r="D428" s="28" t="s">
        <v>79</v>
      </c>
      <c r="E428" s="28" t="s">
        <v>1714</v>
      </c>
      <c r="F428" s="28" t="s">
        <v>1622</v>
      </c>
      <c r="G428" s="28">
        <f t="shared" si="12"/>
        <v>56</v>
      </c>
      <c r="H428" s="31" t="s">
        <v>32</v>
      </c>
      <c r="I428" s="28">
        <f t="shared" si="13"/>
        <v>56</v>
      </c>
      <c r="J428" s="34" t="s">
        <v>1677</v>
      </c>
      <c r="K428" s="54" t="s">
        <v>1254</v>
      </c>
      <c r="L428" s="54" t="s">
        <v>1322</v>
      </c>
      <c r="M428" s="28" t="s">
        <v>1624</v>
      </c>
      <c r="N428" s="28" t="s">
        <v>82</v>
      </c>
    </row>
    <row r="429" s="19" customFormat="1" ht="57" customHeight="1" spans="1:14">
      <c r="A429" s="28">
        <v>49</v>
      </c>
      <c r="B429" s="28" t="s">
        <v>1715</v>
      </c>
      <c r="C429" s="34" t="s">
        <v>1628</v>
      </c>
      <c r="D429" s="28" t="s">
        <v>79</v>
      </c>
      <c r="E429" s="28" t="s">
        <v>1716</v>
      </c>
      <c r="F429" s="28" t="s">
        <v>1622</v>
      </c>
      <c r="G429" s="28">
        <f>5*2.8</f>
        <v>14</v>
      </c>
      <c r="H429" s="31" t="s">
        <v>32</v>
      </c>
      <c r="I429" s="28">
        <f>5*2.8</f>
        <v>14</v>
      </c>
      <c r="J429" s="34" t="s">
        <v>1638</v>
      </c>
      <c r="K429" s="54" t="s">
        <v>1254</v>
      </c>
      <c r="L429" s="54" t="s">
        <v>1322</v>
      </c>
      <c r="M429" s="28" t="s">
        <v>1624</v>
      </c>
      <c r="N429" s="28" t="s">
        <v>82</v>
      </c>
    </row>
    <row r="430" s="19" customFormat="1" ht="33.75" spans="1:14">
      <c r="A430" s="28">
        <v>50</v>
      </c>
      <c r="B430" s="28" t="s">
        <v>1582</v>
      </c>
      <c r="C430" s="34" t="s">
        <v>1717</v>
      </c>
      <c r="D430" s="28" t="s">
        <v>95</v>
      </c>
      <c r="E430" s="28" t="s">
        <v>1584</v>
      </c>
      <c r="F430" s="28" t="s">
        <v>1718</v>
      </c>
      <c r="G430" s="28">
        <f t="shared" ref="G430:G435" si="14">10*1.3</f>
        <v>13</v>
      </c>
      <c r="H430" s="31" t="s">
        <v>32</v>
      </c>
      <c r="I430" s="28">
        <f t="shared" ref="I430:I435" si="15">10*1.3</f>
        <v>13</v>
      </c>
      <c r="J430" s="34" t="s">
        <v>1719</v>
      </c>
      <c r="K430" s="54" t="s">
        <v>1254</v>
      </c>
      <c r="L430" s="54" t="s">
        <v>1322</v>
      </c>
      <c r="M430" s="28" t="s">
        <v>1624</v>
      </c>
      <c r="N430" s="28" t="s">
        <v>98</v>
      </c>
    </row>
    <row r="431" s="19" customFormat="1" ht="33.75" spans="1:14">
      <c r="A431" s="28">
        <v>51</v>
      </c>
      <c r="B431" s="28" t="s">
        <v>1720</v>
      </c>
      <c r="C431" s="34" t="s">
        <v>1721</v>
      </c>
      <c r="D431" s="28" t="s">
        <v>56</v>
      </c>
      <c r="E431" s="28" t="s">
        <v>1722</v>
      </c>
      <c r="F431" s="28" t="s">
        <v>1718</v>
      </c>
      <c r="G431" s="28">
        <f>4*1.3</f>
        <v>5.2</v>
      </c>
      <c r="H431" s="31" t="s">
        <v>32</v>
      </c>
      <c r="I431" s="28">
        <f>4*1.3</f>
        <v>5.2</v>
      </c>
      <c r="J431" s="34" t="s">
        <v>1723</v>
      </c>
      <c r="K431" s="54" t="s">
        <v>1254</v>
      </c>
      <c r="L431" s="54" t="s">
        <v>1322</v>
      </c>
      <c r="M431" s="28" t="s">
        <v>1624</v>
      </c>
      <c r="N431" s="28" t="s">
        <v>59</v>
      </c>
    </row>
    <row r="432" s="19" customFormat="1" ht="33.75" spans="1:14">
      <c r="A432" s="28">
        <v>52</v>
      </c>
      <c r="B432" s="28" t="s">
        <v>1724</v>
      </c>
      <c r="C432" s="34" t="s">
        <v>1721</v>
      </c>
      <c r="D432" s="28" t="s">
        <v>56</v>
      </c>
      <c r="E432" s="28" t="s">
        <v>1238</v>
      </c>
      <c r="F432" s="28" t="s">
        <v>1718</v>
      </c>
      <c r="G432" s="28">
        <f>4*1.3</f>
        <v>5.2</v>
      </c>
      <c r="H432" s="31" t="s">
        <v>32</v>
      </c>
      <c r="I432" s="28">
        <f>4*1.3</f>
        <v>5.2</v>
      </c>
      <c r="J432" s="34" t="s">
        <v>1723</v>
      </c>
      <c r="K432" s="54" t="s">
        <v>1254</v>
      </c>
      <c r="L432" s="54" t="s">
        <v>1322</v>
      </c>
      <c r="M432" s="28" t="s">
        <v>1624</v>
      </c>
      <c r="N432" s="28" t="s">
        <v>59</v>
      </c>
    </row>
    <row r="433" s="19" customFormat="1" ht="33.75" spans="1:14">
      <c r="A433" s="28">
        <v>53</v>
      </c>
      <c r="B433" s="28" t="s">
        <v>1725</v>
      </c>
      <c r="C433" s="34" t="s">
        <v>1726</v>
      </c>
      <c r="D433" s="28" t="s">
        <v>56</v>
      </c>
      <c r="E433" s="28" t="s">
        <v>324</v>
      </c>
      <c r="F433" s="28" t="s">
        <v>1718</v>
      </c>
      <c r="G433" s="28">
        <f>15*1.3</f>
        <v>19.5</v>
      </c>
      <c r="H433" s="31" t="s">
        <v>32</v>
      </c>
      <c r="I433" s="28">
        <f>15*1.3</f>
        <v>19.5</v>
      </c>
      <c r="J433" s="34" t="s">
        <v>1727</v>
      </c>
      <c r="K433" s="54" t="s">
        <v>1254</v>
      </c>
      <c r="L433" s="54" t="s">
        <v>1322</v>
      </c>
      <c r="M433" s="28" t="s">
        <v>1624</v>
      </c>
      <c r="N433" s="28" t="s">
        <v>59</v>
      </c>
    </row>
    <row r="434" s="19" customFormat="1" ht="33.75" spans="1:14">
      <c r="A434" s="28">
        <v>54</v>
      </c>
      <c r="B434" s="28" t="s">
        <v>1728</v>
      </c>
      <c r="C434" s="34" t="s">
        <v>1717</v>
      </c>
      <c r="D434" s="28" t="s">
        <v>56</v>
      </c>
      <c r="E434" s="28" t="s">
        <v>196</v>
      </c>
      <c r="F434" s="28" t="s">
        <v>1718</v>
      </c>
      <c r="G434" s="28">
        <f t="shared" si="14"/>
        <v>13</v>
      </c>
      <c r="H434" s="31" t="s">
        <v>32</v>
      </c>
      <c r="I434" s="28">
        <f t="shared" si="15"/>
        <v>13</v>
      </c>
      <c r="J434" s="34" t="s">
        <v>1719</v>
      </c>
      <c r="K434" s="54" t="s">
        <v>1254</v>
      </c>
      <c r="L434" s="54" t="s">
        <v>1322</v>
      </c>
      <c r="M434" s="28" t="s">
        <v>1624</v>
      </c>
      <c r="N434" s="28" t="s">
        <v>59</v>
      </c>
    </row>
    <row r="435" s="19" customFormat="1" ht="33.75" spans="1:14">
      <c r="A435" s="28">
        <v>55</v>
      </c>
      <c r="B435" s="28" t="s">
        <v>1729</v>
      </c>
      <c r="C435" s="34" t="s">
        <v>1717</v>
      </c>
      <c r="D435" s="28" t="s">
        <v>39</v>
      </c>
      <c r="E435" s="28" t="s">
        <v>460</v>
      </c>
      <c r="F435" s="28" t="s">
        <v>1718</v>
      </c>
      <c r="G435" s="28">
        <f t="shared" si="14"/>
        <v>13</v>
      </c>
      <c r="H435" s="31" t="s">
        <v>32</v>
      </c>
      <c r="I435" s="28">
        <f t="shared" si="15"/>
        <v>13</v>
      </c>
      <c r="J435" s="34" t="s">
        <v>1719</v>
      </c>
      <c r="K435" s="54" t="s">
        <v>1254</v>
      </c>
      <c r="L435" s="54" t="s">
        <v>1322</v>
      </c>
      <c r="M435" s="28" t="s">
        <v>1624</v>
      </c>
      <c r="N435" s="28" t="s">
        <v>42</v>
      </c>
    </row>
    <row r="436" s="19" customFormat="1" ht="33.75" spans="1:14">
      <c r="A436" s="28">
        <v>56</v>
      </c>
      <c r="B436" s="28" t="s">
        <v>1730</v>
      </c>
      <c r="C436" s="34" t="s">
        <v>1731</v>
      </c>
      <c r="D436" s="28" t="s">
        <v>62</v>
      </c>
      <c r="E436" s="28" t="s">
        <v>1732</v>
      </c>
      <c r="F436" s="28" t="s">
        <v>1718</v>
      </c>
      <c r="G436" s="28">
        <f>7*1.3</f>
        <v>9.1</v>
      </c>
      <c r="H436" s="31" t="s">
        <v>32</v>
      </c>
      <c r="I436" s="28">
        <f>7*1.3</f>
        <v>9.1</v>
      </c>
      <c r="J436" s="34" t="s">
        <v>1733</v>
      </c>
      <c r="K436" s="54" t="s">
        <v>1254</v>
      </c>
      <c r="L436" s="54" t="s">
        <v>1322</v>
      </c>
      <c r="M436" s="28" t="s">
        <v>1624</v>
      </c>
      <c r="N436" s="28" t="s">
        <v>65</v>
      </c>
    </row>
    <row r="437" s="19" customFormat="1" ht="33.75" spans="1:14">
      <c r="A437" s="28">
        <v>57</v>
      </c>
      <c r="B437" s="28" t="s">
        <v>1734</v>
      </c>
      <c r="C437" s="34" t="s">
        <v>1726</v>
      </c>
      <c r="D437" s="28" t="s">
        <v>29</v>
      </c>
      <c r="E437" s="28" t="s">
        <v>1735</v>
      </c>
      <c r="F437" s="28" t="s">
        <v>1718</v>
      </c>
      <c r="G437" s="28">
        <f>15*1.3</f>
        <v>19.5</v>
      </c>
      <c r="H437" s="31" t="s">
        <v>32</v>
      </c>
      <c r="I437" s="28">
        <f>15*1.3</f>
        <v>19.5</v>
      </c>
      <c r="J437" s="34" t="s">
        <v>1727</v>
      </c>
      <c r="K437" s="54" t="s">
        <v>1254</v>
      </c>
      <c r="L437" s="54" t="s">
        <v>1322</v>
      </c>
      <c r="M437" s="28" t="s">
        <v>1624</v>
      </c>
      <c r="N437" s="28" t="s">
        <v>36</v>
      </c>
    </row>
    <row r="438" s="19" customFormat="1" ht="33.75" spans="1:14">
      <c r="A438" s="28">
        <v>58</v>
      </c>
      <c r="B438" s="28" t="s">
        <v>1671</v>
      </c>
      <c r="C438" s="34" t="s">
        <v>1717</v>
      </c>
      <c r="D438" s="28" t="s">
        <v>29</v>
      </c>
      <c r="E438" s="28" t="s">
        <v>616</v>
      </c>
      <c r="F438" s="28" t="s">
        <v>1718</v>
      </c>
      <c r="G438" s="28">
        <f>10*1.3</f>
        <v>13</v>
      </c>
      <c r="H438" s="31" t="s">
        <v>32</v>
      </c>
      <c r="I438" s="28">
        <f>10*1.3</f>
        <v>13</v>
      </c>
      <c r="J438" s="34" t="s">
        <v>1736</v>
      </c>
      <c r="K438" s="54" t="s">
        <v>1254</v>
      </c>
      <c r="L438" s="54" t="s">
        <v>1322</v>
      </c>
      <c r="M438" s="28" t="s">
        <v>1624</v>
      </c>
      <c r="N438" s="28" t="s">
        <v>36</v>
      </c>
    </row>
    <row r="439" s="19" customFormat="1" ht="33.75" spans="1:14">
      <c r="A439" s="28">
        <v>59</v>
      </c>
      <c r="B439" s="28" t="s">
        <v>1737</v>
      </c>
      <c r="C439" s="34" t="s">
        <v>1738</v>
      </c>
      <c r="D439" s="28" t="s">
        <v>73</v>
      </c>
      <c r="E439" s="28" t="s">
        <v>1377</v>
      </c>
      <c r="F439" s="28" t="s">
        <v>1718</v>
      </c>
      <c r="G439" s="28">
        <f>5*1.3</f>
        <v>6.5</v>
      </c>
      <c r="H439" s="31" t="s">
        <v>32</v>
      </c>
      <c r="I439" s="28">
        <f>5*1.3</f>
        <v>6.5</v>
      </c>
      <c r="J439" s="34" t="s">
        <v>1739</v>
      </c>
      <c r="K439" s="54" t="s">
        <v>1254</v>
      </c>
      <c r="L439" s="54" t="s">
        <v>1322</v>
      </c>
      <c r="M439" s="28" t="s">
        <v>1624</v>
      </c>
      <c r="N439" s="28" t="s">
        <v>76</v>
      </c>
    </row>
    <row r="440" s="19" customFormat="1" ht="33.75" spans="1:14">
      <c r="A440" s="28">
        <v>60</v>
      </c>
      <c r="B440" s="28" t="s">
        <v>1740</v>
      </c>
      <c r="C440" s="34" t="s">
        <v>1721</v>
      </c>
      <c r="D440" s="28" t="s">
        <v>84</v>
      </c>
      <c r="E440" s="60" t="s">
        <v>551</v>
      </c>
      <c r="F440" s="28" t="s">
        <v>1718</v>
      </c>
      <c r="G440" s="28">
        <f>4*1.3</f>
        <v>5.2</v>
      </c>
      <c r="H440" s="31" t="s">
        <v>32</v>
      </c>
      <c r="I440" s="28">
        <f>4*1.3</f>
        <v>5.2</v>
      </c>
      <c r="J440" s="34" t="s">
        <v>1723</v>
      </c>
      <c r="K440" s="54" t="s">
        <v>1254</v>
      </c>
      <c r="L440" s="54" t="s">
        <v>1322</v>
      </c>
      <c r="M440" s="28" t="s">
        <v>1624</v>
      </c>
      <c r="N440" s="28" t="s">
        <v>86</v>
      </c>
    </row>
    <row r="441" s="19" customFormat="1" ht="33.75" spans="1:14">
      <c r="A441" s="28">
        <v>61</v>
      </c>
      <c r="B441" s="28" t="s">
        <v>1741</v>
      </c>
      <c r="C441" s="34" t="s">
        <v>1721</v>
      </c>
      <c r="D441" s="28" t="s">
        <v>79</v>
      </c>
      <c r="E441" s="28" t="s">
        <v>475</v>
      </c>
      <c r="F441" s="28" t="s">
        <v>1718</v>
      </c>
      <c r="G441" s="28">
        <f>4*1.3</f>
        <v>5.2</v>
      </c>
      <c r="H441" s="31" t="s">
        <v>32</v>
      </c>
      <c r="I441" s="28">
        <f>4*1.3</f>
        <v>5.2</v>
      </c>
      <c r="J441" s="34" t="s">
        <v>1742</v>
      </c>
      <c r="K441" s="54" t="s">
        <v>1254</v>
      </c>
      <c r="L441" s="54" t="s">
        <v>1322</v>
      </c>
      <c r="M441" s="28" t="s">
        <v>1624</v>
      </c>
      <c r="N441" s="28" t="s">
        <v>82</v>
      </c>
    </row>
    <row r="442" s="19" customFormat="1" ht="48" customHeight="1" spans="1:14">
      <c r="A442" s="28">
        <v>62</v>
      </c>
      <c r="B442" s="28" t="s">
        <v>1743</v>
      </c>
      <c r="C442" s="34" t="s">
        <v>1744</v>
      </c>
      <c r="D442" s="28" t="s">
        <v>1745</v>
      </c>
      <c r="E442" s="28" t="s">
        <v>1746</v>
      </c>
      <c r="F442" s="28" t="s">
        <v>1747</v>
      </c>
      <c r="G442" s="28">
        <f>(300*0.03)+(700*0.004)+(310*0.0025)</f>
        <v>12.575</v>
      </c>
      <c r="H442" s="31" t="s">
        <v>32</v>
      </c>
      <c r="I442" s="28">
        <f>(300*0.03)+(700*0.004)+(310*0.0025)</f>
        <v>12.575</v>
      </c>
      <c r="J442" s="34" t="s">
        <v>1748</v>
      </c>
      <c r="K442" s="54" t="s">
        <v>1254</v>
      </c>
      <c r="L442" s="54" t="s">
        <v>1322</v>
      </c>
      <c r="M442" s="28" t="s">
        <v>1624</v>
      </c>
      <c r="N442" s="28" t="s">
        <v>1624</v>
      </c>
    </row>
    <row r="443" s="19" customFormat="1" ht="50" customHeight="1" spans="1:14">
      <c r="A443" s="28">
        <v>63</v>
      </c>
      <c r="B443" s="28" t="s">
        <v>1743</v>
      </c>
      <c r="C443" s="34" t="s">
        <v>1749</v>
      </c>
      <c r="D443" s="28" t="s">
        <v>1745</v>
      </c>
      <c r="E443" s="28" t="s">
        <v>1750</v>
      </c>
      <c r="F443" s="28" t="s">
        <v>1751</v>
      </c>
      <c r="G443" s="28">
        <f>386*600/10000</f>
        <v>23.16</v>
      </c>
      <c r="H443" s="31" t="s">
        <v>32</v>
      </c>
      <c r="I443" s="28">
        <f>386*600/10000</f>
        <v>23.16</v>
      </c>
      <c r="J443" s="34" t="s">
        <v>1752</v>
      </c>
      <c r="K443" s="54" t="s">
        <v>1254</v>
      </c>
      <c r="L443" s="54" t="s">
        <v>1322</v>
      </c>
      <c r="M443" s="28" t="s">
        <v>1624</v>
      </c>
      <c r="N443" s="28" t="s">
        <v>1624</v>
      </c>
    </row>
    <row r="444" s="19" customFormat="1" ht="31" customHeight="1" spans="1:14">
      <c r="A444" s="27" t="s">
        <v>1753</v>
      </c>
      <c r="B444" s="27" t="s">
        <v>1754</v>
      </c>
      <c r="C444" s="29" t="s">
        <v>1619</v>
      </c>
      <c r="D444" s="27"/>
      <c r="E444" s="27"/>
      <c r="F444" s="27"/>
      <c r="G444" s="30"/>
      <c r="H444" s="31"/>
      <c r="I444" s="30"/>
      <c r="J444" s="29"/>
      <c r="K444" s="65"/>
      <c r="L444" s="65"/>
      <c r="M444" s="27"/>
      <c r="N444" s="27">
        <v>600</v>
      </c>
    </row>
    <row r="445" s="19" customFormat="1" ht="52.5" spans="1:14">
      <c r="A445" s="28">
        <v>1</v>
      </c>
      <c r="B445" s="28" t="s">
        <v>1755</v>
      </c>
      <c r="C445" s="34" t="s">
        <v>1756</v>
      </c>
      <c r="D445" s="28" t="s">
        <v>50</v>
      </c>
      <c r="E445" s="28" t="s">
        <v>1757</v>
      </c>
      <c r="F445" s="41" t="s">
        <v>1758</v>
      </c>
      <c r="G445" s="31">
        <v>18.92</v>
      </c>
      <c r="H445" s="31" t="s">
        <v>32</v>
      </c>
      <c r="I445" s="31">
        <v>18.92</v>
      </c>
      <c r="J445" s="34" t="s">
        <v>1759</v>
      </c>
      <c r="K445" s="28">
        <v>2020.4</v>
      </c>
      <c r="L445" s="28">
        <v>2020.12</v>
      </c>
      <c r="M445" s="28" t="s">
        <v>1624</v>
      </c>
      <c r="N445" s="28" t="s">
        <v>1624</v>
      </c>
    </row>
    <row r="446" s="19" customFormat="1" ht="42" spans="1:14">
      <c r="A446" s="28">
        <v>2</v>
      </c>
      <c r="B446" s="28" t="s">
        <v>1760</v>
      </c>
      <c r="C446" s="34" t="s">
        <v>1761</v>
      </c>
      <c r="D446" s="28" t="s">
        <v>50</v>
      </c>
      <c r="E446" s="28" t="s">
        <v>1762</v>
      </c>
      <c r="F446" s="41" t="s">
        <v>1763</v>
      </c>
      <c r="G446" s="31">
        <v>2.9</v>
      </c>
      <c r="H446" s="31" t="s">
        <v>32</v>
      </c>
      <c r="I446" s="31">
        <v>2.9</v>
      </c>
      <c r="J446" s="34" t="s">
        <v>1764</v>
      </c>
      <c r="K446" s="28">
        <v>2020.4</v>
      </c>
      <c r="L446" s="28">
        <v>2020.12</v>
      </c>
      <c r="M446" s="28" t="s">
        <v>1624</v>
      </c>
      <c r="N446" s="28" t="s">
        <v>1624</v>
      </c>
    </row>
    <row r="447" s="19" customFormat="1" ht="52.5" spans="1:14">
      <c r="A447" s="28">
        <v>3</v>
      </c>
      <c r="B447" s="28" t="s">
        <v>1765</v>
      </c>
      <c r="C447" s="34" t="s">
        <v>1766</v>
      </c>
      <c r="D447" s="28" t="s">
        <v>73</v>
      </c>
      <c r="E447" s="28" t="s">
        <v>202</v>
      </c>
      <c r="F447" s="41" t="s">
        <v>1767</v>
      </c>
      <c r="G447" s="31">
        <v>14.77</v>
      </c>
      <c r="H447" s="31" t="s">
        <v>32</v>
      </c>
      <c r="I447" s="31">
        <v>14.77</v>
      </c>
      <c r="J447" s="34" t="s">
        <v>1768</v>
      </c>
      <c r="K447" s="28">
        <v>2020.4</v>
      </c>
      <c r="L447" s="28">
        <v>2020.12</v>
      </c>
      <c r="M447" s="28" t="s">
        <v>1624</v>
      </c>
      <c r="N447" s="28" t="s">
        <v>1624</v>
      </c>
    </row>
    <row r="448" s="19" customFormat="1" ht="52.5" spans="1:14">
      <c r="A448" s="28">
        <v>4</v>
      </c>
      <c r="B448" s="28" t="s">
        <v>1769</v>
      </c>
      <c r="C448" s="34" t="s">
        <v>1770</v>
      </c>
      <c r="D448" s="28" t="s">
        <v>73</v>
      </c>
      <c r="E448" s="28" t="s">
        <v>1771</v>
      </c>
      <c r="F448" s="41" t="s">
        <v>1772</v>
      </c>
      <c r="G448" s="31">
        <v>10.06</v>
      </c>
      <c r="H448" s="31" t="s">
        <v>32</v>
      </c>
      <c r="I448" s="31">
        <v>10.06</v>
      </c>
      <c r="J448" s="34" t="s">
        <v>1773</v>
      </c>
      <c r="K448" s="28">
        <v>2020.4</v>
      </c>
      <c r="L448" s="28">
        <v>2020.12</v>
      </c>
      <c r="M448" s="28" t="s">
        <v>1624</v>
      </c>
      <c r="N448" s="28" t="s">
        <v>1624</v>
      </c>
    </row>
    <row r="449" s="19" customFormat="1" ht="33.75" spans="1:14">
      <c r="A449" s="28">
        <v>5</v>
      </c>
      <c r="B449" s="28" t="s">
        <v>1774</v>
      </c>
      <c r="C449" s="34" t="s">
        <v>1775</v>
      </c>
      <c r="D449" s="28" t="s">
        <v>73</v>
      </c>
      <c r="E449" s="28" t="s">
        <v>421</v>
      </c>
      <c r="F449" s="41" t="s">
        <v>1776</v>
      </c>
      <c r="G449" s="31">
        <v>10</v>
      </c>
      <c r="H449" s="31" t="s">
        <v>32</v>
      </c>
      <c r="I449" s="31">
        <v>10</v>
      </c>
      <c r="J449" s="34" t="s">
        <v>1777</v>
      </c>
      <c r="K449" s="28">
        <v>2020.4</v>
      </c>
      <c r="L449" s="28">
        <v>2020.12</v>
      </c>
      <c r="M449" s="28" t="s">
        <v>1624</v>
      </c>
      <c r="N449" s="28" t="s">
        <v>1624</v>
      </c>
    </row>
    <row r="450" s="19" customFormat="1" ht="63" spans="1:14">
      <c r="A450" s="28">
        <v>6</v>
      </c>
      <c r="B450" s="28" t="s">
        <v>1778</v>
      </c>
      <c r="C450" s="34" t="s">
        <v>1779</v>
      </c>
      <c r="D450" s="28" t="s">
        <v>73</v>
      </c>
      <c r="E450" s="28" t="s">
        <v>1762</v>
      </c>
      <c r="F450" s="41" t="s">
        <v>1780</v>
      </c>
      <c r="G450" s="31">
        <v>9.83</v>
      </c>
      <c r="H450" s="31" t="s">
        <v>32</v>
      </c>
      <c r="I450" s="31">
        <v>9.83</v>
      </c>
      <c r="J450" s="34" t="s">
        <v>1781</v>
      </c>
      <c r="K450" s="28">
        <v>2020.4</v>
      </c>
      <c r="L450" s="28">
        <v>2020.12</v>
      </c>
      <c r="M450" s="28" t="s">
        <v>1624</v>
      </c>
      <c r="N450" s="28" t="s">
        <v>1624</v>
      </c>
    </row>
    <row r="451" s="19" customFormat="1" ht="42" spans="1:14">
      <c r="A451" s="28">
        <v>7</v>
      </c>
      <c r="B451" s="28" t="s">
        <v>1782</v>
      </c>
      <c r="C451" s="34" t="s">
        <v>1783</v>
      </c>
      <c r="D451" s="28" t="s">
        <v>73</v>
      </c>
      <c r="E451" s="28" t="s">
        <v>1685</v>
      </c>
      <c r="F451" s="41" t="s">
        <v>1784</v>
      </c>
      <c r="G451" s="31">
        <v>4.48</v>
      </c>
      <c r="H451" s="31" t="s">
        <v>32</v>
      </c>
      <c r="I451" s="31">
        <v>4.48</v>
      </c>
      <c r="J451" s="34" t="s">
        <v>1785</v>
      </c>
      <c r="K451" s="28">
        <v>2020.4</v>
      </c>
      <c r="L451" s="28">
        <v>2020.12</v>
      </c>
      <c r="M451" s="28" t="s">
        <v>1624</v>
      </c>
      <c r="N451" s="28" t="s">
        <v>1624</v>
      </c>
    </row>
    <row r="452" s="19" customFormat="1" ht="73.5" spans="1:14">
      <c r="A452" s="28">
        <v>8</v>
      </c>
      <c r="B452" s="28" t="s">
        <v>1786</v>
      </c>
      <c r="C452" s="34" t="s">
        <v>1787</v>
      </c>
      <c r="D452" s="28" t="s">
        <v>73</v>
      </c>
      <c r="E452" s="28" t="s">
        <v>404</v>
      </c>
      <c r="F452" s="41" t="s">
        <v>1788</v>
      </c>
      <c r="G452" s="31">
        <v>8.14</v>
      </c>
      <c r="H452" s="31" t="s">
        <v>32</v>
      </c>
      <c r="I452" s="31">
        <v>8.14</v>
      </c>
      <c r="J452" s="34" t="s">
        <v>1789</v>
      </c>
      <c r="K452" s="28">
        <v>2020.4</v>
      </c>
      <c r="L452" s="28">
        <v>2020.12</v>
      </c>
      <c r="M452" s="28" t="s">
        <v>1624</v>
      </c>
      <c r="N452" s="28" t="s">
        <v>1624</v>
      </c>
    </row>
    <row r="453" s="19" customFormat="1" ht="52.5" spans="1:14">
      <c r="A453" s="28">
        <v>9</v>
      </c>
      <c r="B453" s="28" t="s">
        <v>1790</v>
      </c>
      <c r="C453" s="34" t="s">
        <v>1791</v>
      </c>
      <c r="D453" s="28" t="s">
        <v>39</v>
      </c>
      <c r="E453" s="28" t="s">
        <v>1792</v>
      </c>
      <c r="F453" s="41" t="s">
        <v>1793</v>
      </c>
      <c r="G453" s="31">
        <v>10.83</v>
      </c>
      <c r="H453" s="31" t="s">
        <v>32</v>
      </c>
      <c r="I453" s="31">
        <v>10.83</v>
      </c>
      <c r="J453" s="34" t="s">
        <v>1794</v>
      </c>
      <c r="K453" s="28">
        <v>2020.4</v>
      </c>
      <c r="L453" s="28">
        <v>2020.12</v>
      </c>
      <c r="M453" s="28" t="s">
        <v>1624</v>
      </c>
      <c r="N453" s="28" t="s">
        <v>1624</v>
      </c>
    </row>
    <row r="454" s="19" customFormat="1" ht="63" spans="1:14">
      <c r="A454" s="28">
        <v>10</v>
      </c>
      <c r="B454" s="28" t="s">
        <v>1795</v>
      </c>
      <c r="C454" s="34" t="s">
        <v>1796</v>
      </c>
      <c r="D454" s="28" t="s">
        <v>39</v>
      </c>
      <c r="E454" s="28" t="s">
        <v>460</v>
      </c>
      <c r="F454" s="41" t="s">
        <v>1797</v>
      </c>
      <c r="G454" s="31">
        <v>9.25</v>
      </c>
      <c r="H454" s="31" t="s">
        <v>32</v>
      </c>
      <c r="I454" s="31">
        <v>9.25</v>
      </c>
      <c r="J454" s="34" t="s">
        <v>1798</v>
      </c>
      <c r="K454" s="28">
        <v>2020.4</v>
      </c>
      <c r="L454" s="28">
        <v>2020.12</v>
      </c>
      <c r="M454" s="28" t="s">
        <v>1624</v>
      </c>
      <c r="N454" s="28" t="s">
        <v>1624</v>
      </c>
    </row>
    <row r="455" s="19" customFormat="1" ht="33.75" spans="1:14">
      <c r="A455" s="28">
        <v>11</v>
      </c>
      <c r="B455" s="28" t="s">
        <v>1799</v>
      </c>
      <c r="C455" s="34" t="s">
        <v>1800</v>
      </c>
      <c r="D455" s="28" t="s">
        <v>39</v>
      </c>
      <c r="E455" s="28" t="s">
        <v>1075</v>
      </c>
      <c r="F455" s="41" t="s">
        <v>1801</v>
      </c>
      <c r="G455" s="31">
        <v>5.1</v>
      </c>
      <c r="H455" s="31" t="s">
        <v>32</v>
      </c>
      <c r="I455" s="31">
        <v>5.1</v>
      </c>
      <c r="J455" s="34" t="s">
        <v>1802</v>
      </c>
      <c r="K455" s="28">
        <v>2020.4</v>
      </c>
      <c r="L455" s="28">
        <v>2020.12</v>
      </c>
      <c r="M455" s="28" t="s">
        <v>1624</v>
      </c>
      <c r="N455" s="28" t="s">
        <v>1624</v>
      </c>
    </row>
    <row r="456" s="19" customFormat="1" ht="33.75" spans="1:14">
      <c r="A456" s="28">
        <v>12</v>
      </c>
      <c r="B456" s="28" t="s">
        <v>1620</v>
      </c>
      <c r="C456" s="72" t="s">
        <v>1803</v>
      </c>
      <c r="D456" s="28" t="s">
        <v>95</v>
      </c>
      <c r="E456" s="28" t="s">
        <v>830</v>
      </c>
      <c r="F456" s="41" t="s">
        <v>1804</v>
      </c>
      <c r="G456" s="31">
        <v>5</v>
      </c>
      <c r="H456" s="31" t="s">
        <v>32</v>
      </c>
      <c r="I456" s="31">
        <v>5</v>
      </c>
      <c r="J456" s="34" t="s">
        <v>1805</v>
      </c>
      <c r="K456" s="28">
        <v>2020.4</v>
      </c>
      <c r="L456" s="28">
        <v>2020.12</v>
      </c>
      <c r="M456" s="28" t="s">
        <v>1624</v>
      </c>
      <c r="N456" s="28" t="s">
        <v>1624</v>
      </c>
    </row>
    <row r="457" s="19" customFormat="1" ht="33.75" spans="1:14">
      <c r="A457" s="28">
        <v>13</v>
      </c>
      <c r="B457" s="28" t="s">
        <v>1637</v>
      </c>
      <c r="C457" s="72" t="s">
        <v>1806</v>
      </c>
      <c r="D457" s="28" t="s">
        <v>95</v>
      </c>
      <c r="E457" s="28" t="s">
        <v>631</v>
      </c>
      <c r="F457" s="41" t="s">
        <v>1804</v>
      </c>
      <c r="G457" s="31">
        <v>5.2</v>
      </c>
      <c r="H457" s="31" t="s">
        <v>32</v>
      </c>
      <c r="I457" s="31">
        <v>5.2</v>
      </c>
      <c r="J457" s="34" t="s">
        <v>1807</v>
      </c>
      <c r="K457" s="28">
        <v>2020.4</v>
      </c>
      <c r="L457" s="28">
        <v>2020.12</v>
      </c>
      <c r="M457" s="28" t="s">
        <v>1624</v>
      </c>
      <c r="N457" s="28" t="s">
        <v>1624</v>
      </c>
    </row>
    <row r="458" s="19" customFormat="1" ht="33.75" spans="1:14">
      <c r="A458" s="28">
        <v>14</v>
      </c>
      <c r="B458" s="28" t="s">
        <v>1625</v>
      </c>
      <c r="C458" s="72" t="s">
        <v>1808</v>
      </c>
      <c r="D458" s="28" t="s">
        <v>95</v>
      </c>
      <c r="E458" s="28" t="s">
        <v>232</v>
      </c>
      <c r="F458" s="41" t="s">
        <v>1804</v>
      </c>
      <c r="G458" s="31">
        <v>8.5</v>
      </c>
      <c r="H458" s="31" t="s">
        <v>32</v>
      </c>
      <c r="I458" s="31">
        <v>8.5</v>
      </c>
      <c r="J458" s="34" t="s">
        <v>1809</v>
      </c>
      <c r="K458" s="28">
        <v>2020.4</v>
      </c>
      <c r="L458" s="28">
        <v>2020.12</v>
      </c>
      <c r="M458" s="28" t="s">
        <v>1624</v>
      </c>
      <c r="N458" s="28" t="s">
        <v>1624</v>
      </c>
    </row>
    <row r="459" s="19" customFormat="1" ht="33.75" spans="1:14">
      <c r="A459" s="28">
        <v>15</v>
      </c>
      <c r="B459" s="28" t="s">
        <v>1582</v>
      </c>
      <c r="C459" s="72" t="s">
        <v>1810</v>
      </c>
      <c r="D459" s="28" t="s">
        <v>95</v>
      </c>
      <c r="E459" s="28" t="s">
        <v>1584</v>
      </c>
      <c r="F459" s="41" t="s">
        <v>1804</v>
      </c>
      <c r="G459" s="31">
        <v>5</v>
      </c>
      <c r="H459" s="31" t="s">
        <v>32</v>
      </c>
      <c r="I459" s="31">
        <v>5</v>
      </c>
      <c r="J459" s="34" t="s">
        <v>1807</v>
      </c>
      <c r="K459" s="28">
        <v>2020.4</v>
      </c>
      <c r="L459" s="28">
        <v>2020.12</v>
      </c>
      <c r="M459" s="28" t="s">
        <v>1624</v>
      </c>
      <c r="N459" s="28" t="s">
        <v>1624</v>
      </c>
    </row>
    <row r="460" s="19" customFormat="1" ht="33.75" spans="1:14">
      <c r="A460" s="28">
        <v>16</v>
      </c>
      <c r="B460" s="28" t="s">
        <v>1811</v>
      </c>
      <c r="C460" s="72" t="s">
        <v>1812</v>
      </c>
      <c r="D460" s="28" t="s">
        <v>95</v>
      </c>
      <c r="E460" s="28" t="s">
        <v>1813</v>
      </c>
      <c r="F460" s="41" t="s">
        <v>1814</v>
      </c>
      <c r="G460" s="31">
        <v>7.3</v>
      </c>
      <c r="H460" s="31" t="s">
        <v>32</v>
      </c>
      <c r="I460" s="31">
        <v>7.3</v>
      </c>
      <c r="J460" s="34" t="s">
        <v>1815</v>
      </c>
      <c r="K460" s="28">
        <v>2020.4</v>
      </c>
      <c r="L460" s="28">
        <v>2020.12</v>
      </c>
      <c r="M460" s="28" t="s">
        <v>1624</v>
      </c>
      <c r="N460" s="28" t="s">
        <v>1624</v>
      </c>
    </row>
    <row r="461" s="19" customFormat="1" ht="33.75" spans="1:14">
      <c r="A461" s="28">
        <v>17</v>
      </c>
      <c r="B461" s="28" t="s">
        <v>1816</v>
      </c>
      <c r="C461" s="72" t="s">
        <v>1817</v>
      </c>
      <c r="D461" s="28" t="s">
        <v>95</v>
      </c>
      <c r="E461" s="28" t="s">
        <v>1813</v>
      </c>
      <c r="F461" s="41" t="s">
        <v>1804</v>
      </c>
      <c r="G461" s="31">
        <v>5.5</v>
      </c>
      <c r="H461" s="31" t="s">
        <v>32</v>
      </c>
      <c r="I461" s="31">
        <v>5.5</v>
      </c>
      <c r="J461" s="34" t="s">
        <v>1818</v>
      </c>
      <c r="K461" s="28">
        <v>2020.4</v>
      </c>
      <c r="L461" s="28">
        <v>2020.12</v>
      </c>
      <c r="M461" s="28" t="s">
        <v>1624</v>
      </c>
      <c r="N461" s="28" t="s">
        <v>1624</v>
      </c>
    </row>
    <row r="462" s="19" customFormat="1" ht="33.75" spans="1:14">
      <c r="A462" s="28">
        <v>18</v>
      </c>
      <c r="B462" s="28" t="s">
        <v>1627</v>
      </c>
      <c r="C462" s="72" t="s">
        <v>1819</v>
      </c>
      <c r="D462" s="28" t="s">
        <v>95</v>
      </c>
      <c r="E462" s="28" t="s">
        <v>773</v>
      </c>
      <c r="F462" s="41" t="s">
        <v>1820</v>
      </c>
      <c r="G462" s="31">
        <v>13</v>
      </c>
      <c r="H462" s="31" t="s">
        <v>32</v>
      </c>
      <c r="I462" s="31">
        <v>13</v>
      </c>
      <c r="J462" s="34" t="s">
        <v>1821</v>
      </c>
      <c r="K462" s="28">
        <v>2020.4</v>
      </c>
      <c r="L462" s="28">
        <v>2020.12</v>
      </c>
      <c r="M462" s="28" t="s">
        <v>1624</v>
      </c>
      <c r="N462" s="28" t="s">
        <v>1624</v>
      </c>
    </row>
    <row r="463" s="19" customFormat="1" ht="33.75" spans="1:14">
      <c r="A463" s="28">
        <v>19</v>
      </c>
      <c r="B463" s="28" t="s">
        <v>1822</v>
      </c>
      <c r="C463" s="72" t="s">
        <v>1823</v>
      </c>
      <c r="D463" s="28" t="s">
        <v>95</v>
      </c>
      <c r="E463" s="28" t="s">
        <v>451</v>
      </c>
      <c r="F463" s="41" t="s">
        <v>1820</v>
      </c>
      <c r="G463" s="31">
        <v>7.7</v>
      </c>
      <c r="H463" s="31" t="s">
        <v>32</v>
      </c>
      <c r="I463" s="31">
        <v>7.7</v>
      </c>
      <c r="J463" s="34" t="s">
        <v>1815</v>
      </c>
      <c r="K463" s="28">
        <v>2020.4</v>
      </c>
      <c r="L463" s="28">
        <v>2020.12</v>
      </c>
      <c r="M463" s="28" t="s">
        <v>1624</v>
      </c>
      <c r="N463" s="28" t="s">
        <v>1624</v>
      </c>
    </row>
    <row r="464" s="19" customFormat="1" ht="73.5" spans="1:14">
      <c r="A464" s="28">
        <v>20</v>
      </c>
      <c r="B464" s="28" t="s">
        <v>1824</v>
      </c>
      <c r="C464" s="34" t="s">
        <v>1825</v>
      </c>
      <c r="D464" s="28" t="s">
        <v>89</v>
      </c>
      <c r="E464" s="28" t="s">
        <v>700</v>
      </c>
      <c r="F464" s="41" t="s">
        <v>1826</v>
      </c>
      <c r="G464" s="31">
        <v>24.75</v>
      </c>
      <c r="H464" s="31" t="s">
        <v>32</v>
      </c>
      <c r="I464" s="31">
        <v>24.75</v>
      </c>
      <c r="J464" s="34" t="s">
        <v>1827</v>
      </c>
      <c r="K464" s="28">
        <v>2020.4</v>
      </c>
      <c r="L464" s="28">
        <v>2020.12</v>
      </c>
      <c r="M464" s="28" t="s">
        <v>1624</v>
      </c>
      <c r="N464" s="28" t="s">
        <v>1624</v>
      </c>
    </row>
    <row r="465" s="19" customFormat="1" ht="33.75" spans="1:14">
      <c r="A465" s="28">
        <v>21</v>
      </c>
      <c r="B465" s="28" t="s">
        <v>1828</v>
      </c>
      <c r="C465" s="34" t="s">
        <v>1829</v>
      </c>
      <c r="D465" s="28" t="s">
        <v>89</v>
      </c>
      <c r="E465" s="28" t="s">
        <v>1830</v>
      </c>
      <c r="F465" s="41" t="s">
        <v>1831</v>
      </c>
      <c r="G465" s="31">
        <v>0.5</v>
      </c>
      <c r="H465" s="31" t="s">
        <v>32</v>
      </c>
      <c r="I465" s="31">
        <v>0.5</v>
      </c>
      <c r="J465" s="34" t="s">
        <v>1832</v>
      </c>
      <c r="K465" s="28">
        <v>2020.4</v>
      </c>
      <c r="L465" s="28">
        <v>2020.12</v>
      </c>
      <c r="M465" s="28" t="s">
        <v>1624</v>
      </c>
      <c r="N465" s="28" t="s">
        <v>1624</v>
      </c>
    </row>
    <row r="466" s="19" customFormat="1" ht="63" spans="1:14">
      <c r="A466" s="28">
        <v>22</v>
      </c>
      <c r="B466" s="28" t="s">
        <v>1833</v>
      </c>
      <c r="C466" s="34" t="s">
        <v>1834</v>
      </c>
      <c r="D466" s="40" t="s">
        <v>29</v>
      </c>
      <c r="E466" s="40" t="s">
        <v>129</v>
      </c>
      <c r="F466" s="41" t="s">
        <v>1835</v>
      </c>
      <c r="G466" s="31">
        <v>7.22</v>
      </c>
      <c r="H466" s="31" t="s">
        <v>32</v>
      </c>
      <c r="I466" s="31">
        <v>7.22</v>
      </c>
      <c r="J466" s="34" t="s">
        <v>1773</v>
      </c>
      <c r="K466" s="28">
        <v>2020.4</v>
      </c>
      <c r="L466" s="28">
        <v>2020.12</v>
      </c>
      <c r="M466" s="28" t="s">
        <v>1624</v>
      </c>
      <c r="N466" s="28" t="s">
        <v>1624</v>
      </c>
    </row>
    <row r="467" s="19" customFormat="1" ht="52.5" spans="1:14">
      <c r="A467" s="28">
        <v>23</v>
      </c>
      <c r="B467" s="28" t="s">
        <v>1836</v>
      </c>
      <c r="C467" s="34" t="s">
        <v>1837</v>
      </c>
      <c r="D467" s="40" t="s">
        <v>29</v>
      </c>
      <c r="E467" s="28" t="s">
        <v>378</v>
      </c>
      <c r="F467" s="41" t="s">
        <v>1838</v>
      </c>
      <c r="G467" s="31">
        <v>9.66</v>
      </c>
      <c r="H467" s="31" t="s">
        <v>32</v>
      </c>
      <c r="I467" s="31">
        <v>9.66</v>
      </c>
      <c r="J467" s="34" t="s">
        <v>1773</v>
      </c>
      <c r="K467" s="28">
        <v>2020.4</v>
      </c>
      <c r="L467" s="28">
        <v>2020.12</v>
      </c>
      <c r="M467" s="28" t="s">
        <v>1624</v>
      </c>
      <c r="N467" s="28" t="s">
        <v>1624</v>
      </c>
    </row>
    <row r="468" s="19" customFormat="1" ht="52.5" spans="1:14">
      <c r="A468" s="28">
        <v>24</v>
      </c>
      <c r="B468" s="28" t="s">
        <v>1839</v>
      </c>
      <c r="C468" s="34" t="s">
        <v>1840</v>
      </c>
      <c r="D468" s="40" t="s">
        <v>29</v>
      </c>
      <c r="E468" s="40" t="s">
        <v>616</v>
      </c>
      <c r="F468" s="41" t="s">
        <v>1841</v>
      </c>
      <c r="G468" s="31">
        <v>4.96</v>
      </c>
      <c r="H468" s="31" t="s">
        <v>32</v>
      </c>
      <c r="I468" s="31">
        <v>4.96</v>
      </c>
      <c r="J468" s="34" t="s">
        <v>1773</v>
      </c>
      <c r="K468" s="28">
        <v>2020.4</v>
      </c>
      <c r="L468" s="28">
        <v>2020.12</v>
      </c>
      <c r="M468" s="28" t="s">
        <v>1624</v>
      </c>
      <c r="N468" s="28" t="s">
        <v>1624</v>
      </c>
    </row>
    <row r="469" s="19" customFormat="1" ht="33.75" spans="1:14">
      <c r="A469" s="28">
        <v>25</v>
      </c>
      <c r="B469" s="28" t="s">
        <v>1842</v>
      </c>
      <c r="C469" s="34" t="s">
        <v>1843</v>
      </c>
      <c r="D469" s="40" t="s">
        <v>29</v>
      </c>
      <c r="E469" s="40" t="s">
        <v>1844</v>
      </c>
      <c r="F469" s="41" t="s">
        <v>1831</v>
      </c>
      <c r="G469" s="31">
        <v>5</v>
      </c>
      <c r="H469" s="31" t="s">
        <v>32</v>
      </c>
      <c r="I469" s="31">
        <v>5</v>
      </c>
      <c r="J469" s="34" t="s">
        <v>1805</v>
      </c>
      <c r="K469" s="28">
        <v>2020.4</v>
      </c>
      <c r="L469" s="28">
        <v>2020.12</v>
      </c>
      <c r="M469" s="28" t="s">
        <v>1624</v>
      </c>
      <c r="N469" s="28" t="s">
        <v>1624</v>
      </c>
    </row>
    <row r="470" s="19" customFormat="1" ht="33.75" spans="1:14">
      <c r="A470" s="28">
        <v>26</v>
      </c>
      <c r="B470" s="28" t="s">
        <v>1845</v>
      </c>
      <c r="C470" s="34" t="s">
        <v>1846</v>
      </c>
      <c r="D470" s="40" t="s">
        <v>29</v>
      </c>
      <c r="E470" s="40" t="s">
        <v>604</v>
      </c>
      <c r="F470" s="41" t="s">
        <v>1847</v>
      </c>
      <c r="G470" s="31">
        <v>3</v>
      </c>
      <c r="H470" s="31" t="s">
        <v>32</v>
      </c>
      <c r="I470" s="31">
        <v>3</v>
      </c>
      <c r="J470" s="34" t="s">
        <v>1848</v>
      </c>
      <c r="K470" s="28">
        <v>2020.4</v>
      </c>
      <c r="L470" s="28">
        <v>2020.12</v>
      </c>
      <c r="M470" s="28" t="s">
        <v>1624</v>
      </c>
      <c r="N470" s="28" t="s">
        <v>1624</v>
      </c>
    </row>
    <row r="471" s="19" customFormat="1" ht="52.5" spans="1:14">
      <c r="A471" s="28">
        <v>27</v>
      </c>
      <c r="B471" s="28" t="s">
        <v>1849</v>
      </c>
      <c r="C471" s="34" t="s">
        <v>1850</v>
      </c>
      <c r="D471" s="40" t="s">
        <v>29</v>
      </c>
      <c r="E471" s="40" t="s">
        <v>863</v>
      </c>
      <c r="F471" s="41" t="s">
        <v>1851</v>
      </c>
      <c r="G471" s="31">
        <v>8.6</v>
      </c>
      <c r="H471" s="31" t="s">
        <v>32</v>
      </c>
      <c r="I471" s="31">
        <v>8.6</v>
      </c>
      <c r="J471" s="34" t="s">
        <v>1852</v>
      </c>
      <c r="K471" s="28">
        <v>2020.4</v>
      </c>
      <c r="L471" s="28">
        <v>2020.12</v>
      </c>
      <c r="M471" s="28" t="s">
        <v>1624</v>
      </c>
      <c r="N471" s="28" t="s">
        <v>1624</v>
      </c>
    </row>
    <row r="472" s="19" customFormat="1" ht="73.5" spans="1:14">
      <c r="A472" s="28">
        <v>28</v>
      </c>
      <c r="B472" s="28" t="s">
        <v>1853</v>
      </c>
      <c r="C472" s="34" t="s">
        <v>1854</v>
      </c>
      <c r="D472" s="40" t="s">
        <v>29</v>
      </c>
      <c r="E472" s="40" t="s">
        <v>863</v>
      </c>
      <c r="F472" s="41" t="s">
        <v>1855</v>
      </c>
      <c r="G472" s="31">
        <v>6.6</v>
      </c>
      <c r="H472" s="31" t="s">
        <v>32</v>
      </c>
      <c r="I472" s="31">
        <v>6.6</v>
      </c>
      <c r="J472" s="34" t="s">
        <v>1805</v>
      </c>
      <c r="K472" s="28">
        <v>2020.4</v>
      </c>
      <c r="L472" s="28">
        <v>2020.12</v>
      </c>
      <c r="M472" s="28" t="s">
        <v>1624</v>
      </c>
      <c r="N472" s="28" t="s">
        <v>1624</v>
      </c>
    </row>
    <row r="473" s="19" customFormat="1" ht="52.5" spans="1:14">
      <c r="A473" s="28">
        <v>29</v>
      </c>
      <c r="B473" s="28" t="s">
        <v>1856</v>
      </c>
      <c r="C473" s="34" t="s">
        <v>1857</v>
      </c>
      <c r="D473" s="40" t="s">
        <v>29</v>
      </c>
      <c r="E473" s="40" t="s">
        <v>465</v>
      </c>
      <c r="F473" s="41" t="s">
        <v>1858</v>
      </c>
      <c r="G473" s="31">
        <v>15</v>
      </c>
      <c r="H473" s="31" t="s">
        <v>32</v>
      </c>
      <c r="I473" s="31">
        <v>15</v>
      </c>
      <c r="J473" s="34" t="s">
        <v>1859</v>
      </c>
      <c r="K473" s="28">
        <v>2020.4</v>
      </c>
      <c r="L473" s="28">
        <v>2020.12</v>
      </c>
      <c r="M473" s="28" t="s">
        <v>1624</v>
      </c>
      <c r="N473" s="28" t="s">
        <v>1624</v>
      </c>
    </row>
    <row r="474" s="19" customFormat="1" ht="33.75" spans="1:14">
      <c r="A474" s="28">
        <v>30</v>
      </c>
      <c r="B474" s="28" t="s">
        <v>1860</v>
      </c>
      <c r="C474" s="34" t="s">
        <v>1861</v>
      </c>
      <c r="D474" s="40" t="s">
        <v>29</v>
      </c>
      <c r="E474" s="28" t="s">
        <v>255</v>
      </c>
      <c r="F474" s="41" t="s">
        <v>1831</v>
      </c>
      <c r="G474" s="31">
        <v>2</v>
      </c>
      <c r="H474" s="31" t="s">
        <v>32</v>
      </c>
      <c r="I474" s="31">
        <v>2</v>
      </c>
      <c r="J474" s="34" t="s">
        <v>1862</v>
      </c>
      <c r="K474" s="28">
        <v>2020.4</v>
      </c>
      <c r="L474" s="28">
        <v>2020.12</v>
      </c>
      <c r="M474" s="28" t="s">
        <v>1624</v>
      </c>
      <c r="N474" s="28" t="s">
        <v>1624</v>
      </c>
    </row>
    <row r="475" s="19" customFormat="1" ht="73.5" spans="1:14">
      <c r="A475" s="28">
        <v>31</v>
      </c>
      <c r="B475" s="28" t="s">
        <v>1863</v>
      </c>
      <c r="C475" s="34" t="s">
        <v>1864</v>
      </c>
      <c r="D475" s="28" t="s">
        <v>56</v>
      </c>
      <c r="E475" s="28" t="s">
        <v>1660</v>
      </c>
      <c r="F475" s="41" t="s">
        <v>1865</v>
      </c>
      <c r="G475" s="31">
        <v>39.6</v>
      </c>
      <c r="H475" s="31" t="s">
        <v>32</v>
      </c>
      <c r="I475" s="31">
        <v>39.6</v>
      </c>
      <c r="J475" s="34" t="s">
        <v>1866</v>
      </c>
      <c r="K475" s="28">
        <v>2020.4</v>
      </c>
      <c r="L475" s="28">
        <v>2020.12</v>
      </c>
      <c r="M475" s="28" t="s">
        <v>1624</v>
      </c>
      <c r="N475" s="28" t="s">
        <v>1624</v>
      </c>
    </row>
    <row r="476" s="19" customFormat="1" ht="63" spans="1:14">
      <c r="A476" s="28">
        <v>32</v>
      </c>
      <c r="B476" s="28" t="s">
        <v>1867</v>
      </c>
      <c r="C476" s="34" t="s">
        <v>1868</v>
      </c>
      <c r="D476" s="28" t="s">
        <v>56</v>
      </c>
      <c r="E476" s="28" t="s">
        <v>1653</v>
      </c>
      <c r="F476" s="41" t="s">
        <v>1869</v>
      </c>
      <c r="G476" s="31">
        <v>10.7</v>
      </c>
      <c r="H476" s="31" t="s">
        <v>32</v>
      </c>
      <c r="I476" s="31">
        <v>10.7</v>
      </c>
      <c r="J476" s="34" t="s">
        <v>1870</v>
      </c>
      <c r="K476" s="28">
        <v>2020.4</v>
      </c>
      <c r="L476" s="28">
        <v>2020.12</v>
      </c>
      <c r="M476" s="28" t="s">
        <v>1624</v>
      </c>
      <c r="N476" s="28" t="s">
        <v>1624</v>
      </c>
    </row>
    <row r="477" s="19" customFormat="1" ht="52.5" spans="1:14">
      <c r="A477" s="28">
        <v>33</v>
      </c>
      <c r="B477" s="28" t="s">
        <v>1871</v>
      </c>
      <c r="C477" s="34" t="s">
        <v>1872</v>
      </c>
      <c r="D477" s="28" t="s">
        <v>56</v>
      </c>
      <c r="E477" s="28" t="s">
        <v>1220</v>
      </c>
      <c r="F477" s="41" t="s">
        <v>1873</v>
      </c>
      <c r="G477" s="31">
        <v>8</v>
      </c>
      <c r="H477" s="31" t="s">
        <v>32</v>
      </c>
      <c r="I477" s="31">
        <v>8</v>
      </c>
      <c r="J477" s="34" t="s">
        <v>1874</v>
      </c>
      <c r="K477" s="28">
        <v>2020.4</v>
      </c>
      <c r="L477" s="28">
        <v>2020.12</v>
      </c>
      <c r="M477" s="28" t="s">
        <v>1624</v>
      </c>
      <c r="N477" s="28" t="s">
        <v>1624</v>
      </c>
    </row>
    <row r="478" s="19" customFormat="1" ht="52.5" spans="1:14">
      <c r="A478" s="28">
        <v>34</v>
      </c>
      <c r="B478" s="28" t="s">
        <v>1655</v>
      </c>
      <c r="C478" s="34" t="s">
        <v>1875</v>
      </c>
      <c r="D478" s="28" t="s">
        <v>56</v>
      </c>
      <c r="E478" s="28" t="s">
        <v>651</v>
      </c>
      <c r="F478" s="41" t="s">
        <v>1876</v>
      </c>
      <c r="G478" s="31">
        <v>6.85</v>
      </c>
      <c r="H478" s="31" t="s">
        <v>32</v>
      </c>
      <c r="I478" s="31">
        <v>6.85</v>
      </c>
      <c r="J478" s="34" t="s">
        <v>1877</v>
      </c>
      <c r="K478" s="28">
        <v>2020.4</v>
      </c>
      <c r="L478" s="28">
        <v>2020.12</v>
      </c>
      <c r="M478" s="28" t="s">
        <v>1624</v>
      </c>
      <c r="N478" s="28" t="s">
        <v>1624</v>
      </c>
    </row>
    <row r="479" s="19" customFormat="1" ht="52.5" spans="1:14">
      <c r="A479" s="28">
        <v>35</v>
      </c>
      <c r="B479" s="28" t="s">
        <v>1878</v>
      </c>
      <c r="C479" s="34" t="s">
        <v>1879</v>
      </c>
      <c r="D479" s="28" t="s">
        <v>84</v>
      </c>
      <c r="E479" s="28" t="s">
        <v>1437</v>
      </c>
      <c r="F479" s="41" t="s">
        <v>1880</v>
      </c>
      <c r="G479" s="31">
        <v>5.04</v>
      </c>
      <c r="H479" s="31" t="s">
        <v>32</v>
      </c>
      <c r="I479" s="31">
        <v>5.04</v>
      </c>
      <c r="J479" s="34" t="s">
        <v>1881</v>
      </c>
      <c r="K479" s="28">
        <v>2020.4</v>
      </c>
      <c r="L479" s="28">
        <v>2020.12</v>
      </c>
      <c r="M479" s="28" t="s">
        <v>1624</v>
      </c>
      <c r="N479" s="28" t="s">
        <v>1624</v>
      </c>
    </row>
    <row r="480" s="19" customFormat="1" ht="84" spans="1:14">
      <c r="A480" s="28">
        <v>36</v>
      </c>
      <c r="B480" s="28" t="s">
        <v>1882</v>
      </c>
      <c r="C480" s="34" t="s">
        <v>1883</v>
      </c>
      <c r="D480" s="28" t="s">
        <v>84</v>
      </c>
      <c r="E480" s="60" t="s">
        <v>551</v>
      </c>
      <c r="F480" s="41" t="s">
        <v>1884</v>
      </c>
      <c r="G480" s="31">
        <v>13.5</v>
      </c>
      <c r="H480" s="31" t="s">
        <v>32</v>
      </c>
      <c r="I480" s="31">
        <v>13.5</v>
      </c>
      <c r="J480" s="34" t="s">
        <v>1885</v>
      </c>
      <c r="K480" s="28">
        <v>2020.4</v>
      </c>
      <c r="L480" s="28">
        <v>2020.12</v>
      </c>
      <c r="M480" s="28" t="s">
        <v>1624</v>
      </c>
      <c r="N480" s="28" t="s">
        <v>1624</v>
      </c>
    </row>
    <row r="481" s="19" customFormat="1" ht="84" spans="1:14">
      <c r="A481" s="28">
        <v>37</v>
      </c>
      <c r="B481" s="28" t="s">
        <v>1886</v>
      </c>
      <c r="C481" s="34" t="s">
        <v>1887</v>
      </c>
      <c r="D481" s="28" t="s">
        <v>84</v>
      </c>
      <c r="E481" s="28" t="s">
        <v>1437</v>
      </c>
      <c r="F481" s="41" t="s">
        <v>1884</v>
      </c>
      <c r="G481" s="31">
        <v>10</v>
      </c>
      <c r="H481" s="31" t="s">
        <v>32</v>
      </c>
      <c r="I481" s="31">
        <v>10</v>
      </c>
      <c r="J481" s="34" t="s">
        <v>1888</v>
      </c>
      <c r="K481" s="28">
        <v>2020.4</v>
      </c>
      <c r="L481" s="28">
        <v>2020.12</v>
      </c>
      <c r="M481" s="28" t="s">
        <v>1624</v>
      </c>
      <c r="N481" s="28" t="s">
        <v>1624</v>
      </c>
    </row>
    <row r="482" s="19" customFormat="1" ht="63" spans="1:14">
      <c r="A482" s="28">
        <v>38</v>
      </c>
      <c r="B482" s="28" t="s">
        <v>1889</v>
      </c>
      <c r="C482" s="34" t="s">
        <v>1890</v>
      </c>
      <c r="D482" s="28" t="s">
        <v>67</v>
      </c>
      <c r="E482" s="28" t="s">
        <v>284</v>
      </c>
      <c r="F482" s="41" t="s">
        <v>1891</v>
      </c>
      <c r="G482" s="31">
        <v>24.98</v>
      </c>
      <c r="H482" s="31" t="s">
        <v>32</v>
      </c>
      <c r="I482" s="31">
        <v>24.98</v>
      </c>
      <c r="J482" s="34" t="s">
        <v>1892</v>
      </c>
      <c r="K482" s="28">
        <v>2020.4</v>
      </c>
      <c r="L482" s="28">
        <v>2020.12</v>
      </c>
      <c r="M482" s="28" t="s">
        <v>1624</v>
      </c>
      <c r="N482" s="28" t="s">
        <v>1624</v>
      </c>
    </row>
    <row r="483" s="19" customFormat="1" ht="33.75" spans="1:14">
      <c r="A483" s="28">
        <v>39</v>
      </c>
      <c r="B483" s="28" t="s">
        <v>1687</v>
      </c>
      <c r="C483" s="34" t="s">
        <v>1893</v>
      </c>
      <c r="D483" s="28" t="s">
        <v>67</v>
      </c>
      <c r="E483" s="28" t="s">
        <v>1688</v>
      </c>
      <c r="F483" s="41" t="s">
        <v>1894</v>
      </c>
      <c r="G483" s="31">
        <v>11.94</v>
      </c>
      <c r="H483" s="31" t="s">
        <v>32</v>
      </c>
      <c r="I483" s="31">
        <v>11.94</v>
      </c>
      <c r="J483" s="34" t="s">
        <v>1895</v>
      </c>
      <c r="K483" s="28">
        <v>2020.4</v>
      </c>
      <c r="L483" s="28">
        <v>2020.12</v>
      </c>
      <c r="M483" s="28" t="s">
        <v>1624</v>
      </c>
      <c r="N483" s="28" t="s">
        <v>1624</v>
      </c>
    </row>
    <row r="484" s="19" customFormat="1" ht="73.5" spans="1:14">
      <c r="A484" s="28">
        <v>40</v>
      </c>
      <c r="B484" s="28" t="s">
        <v>1701</v>
      </c>
      <c r="C484" s="34" t="s">
        <v>1896</v>
      </c>
      <c r="D484" s="28" t="s">
        <v>67</v>
      </c>
      <c r="E484" s="28" t="s">
        <v>491</v>
      </c>
      <c r="F484" s="41" t="s">
        <v>1897</v>
      </c>
      <c r="G484" s="31">
        <v>10.2</v>
      </c>
      <c r="H484" s="31" t="s">
        <v>32</v>
      </c>
      <c r="I484" s="31">
        <v>10.2</v>
      </c>
      <c r="J484" s="34" t="s">
        <v>1898</v>
      </c>
      <c r="K484" s="28">
        <v>2020.4</v>
      </c>
      <c r="L484" s="28">
        <v>2020.12</v>
      </c>
      <c r="M484" s="28" t="s">
        <v>1624</v>
      </c>
      <c r="N484" s="28" t="s">
        <v>1624</v>
      </c>
    </row>
    <row r="485" s="19" customFormat="1" ht="42" spans="1:14">
      <c r="A485" s="28">
        <v>41</v>
      </c>
      <c r="B485" s="28" t="s">
        <v>1899</v>
      </c>
      <c r="C485" s="34" t="s">
        <v>1900</v>
      </c>
      <c r="D485" s="28" t="s">
        <v>67</v>
      </c>
      <c r="E485" s="28" t="s">
        <v>525</v>
      </c>
      <c r="F485" s="41" t="s">
        <v>1901</v>
      </c>
      <c r="G485" s="31">
        <v>3.96</v>
      </c>
      <c r="H485" s="31" t="s">
        <v>32</v>
      </c>
      <c r="I485" s="31">
        <v>3.96</v>
      </c>
      <c r="J485" s="34" t="s">
        <v>1902</v>
      </c>
      <c r="K485" s="28">
        <v>2020.4</v>
      </c>
      <c r="L485" s="28">
        <v>2020.12</v>
      </c>
      <c r="M485" s="28" t="s">
        <v>1624</v>
      </c>
      <c r="N485" s="28" t="s">
        <v>1624</v>
      </c>
    </row>
    <row r="486" s="19" customFormat="1" ht="52.5" spans="1:14">
      <c r="A486" s="28">
        <v>42</v>
      </c>
      <c r="B486" s="28" t="s">
        <v>1698</v>
      </c>
      <c r="C486" s="34" t="s">
        <v>1903</v>
      </c>
      <c r="D486" s="28" t="s">
        <v>67</v>
      </c>
      <c r="E486" s="28" t="s">
        <v>643</v>
      </c>
      <c r="F486" s="41" t="s">
        <v>1904</v>
      </c>
      <c r="G486" s="31">
        <v>6.8</v>
      </c>
      <c r="H486" s="31" t="s">
        <v>32</v>
      </c>
      <c r="I486" s="31">
        <v>6.8</v>
      </c>
      <c r="J486" s="34" t="s">
        <v>1905</v>
      </c>
      <c r="K486" s="28">
        <v>2020.4</v>
      </c>
      <c r="L486" s="28">
        <v>2020.12</v>
      </c>
      <c r="M486" s="28" t="s">
        <v>1624</v>
      </c>
      <c r="N486" s="28" t="s">
        <v>1624</v>
      </c>
    </row>
    <row r="487" s="19" customFormat="1" ht="52.5" spans="1:14">
      <c r="A487" s="28">
        <v>43</v>
      </c>
      <c r="B487" s="28" t="s">
        <v>1706</v>
      </c>
      <c r="C487" s="34" t="s">
        <v>1906</v>
      </c>
      <c r="D487" s="28" t="s">
        <v>67</v>
      </c>
      <c r="E487" s="28" t="s">
        <v>1707</v>
      </c>
      <c r="F487" s="41" t="s">
        <v>1904</v>
      </c>
      <c r="G487" s="31">
        <v>5.17</v>
      </c>
      <c r="H487" s="31" t="s">
        <v>32</v>
      </c>
      <c r="I487" s="31">
        <v>5.17</v>
      </c>
      <c r="J487" s="34" t="s">
        <v>1907</v>
      </c>
      <c r="K487" s="28">
        <v>2020.4</v>
      </c>
      <c r="L487" s="28">
        <v>2020.12</v>
      </c>
      <c r="M487" s="28" t="s">
        <v>1624</v>
      </c>
      <c r="N487" s="28" t="s">
        <v>1624</v>
      </c>
    </row>
    <row r="488" s="19" customFormat="1" ht="52.5" spans="1:14">
      <c r="A488" s="28">
        <v>44</v>
      </c>
      <c r="B488" s="28" t="s">
        <v>1695</v>
      </c>
      <c r="C488" s="34" t="s">
        <v>1908</v>
      </c>
      <c r="D488" s="28" t="s">
        <v>67</v>
      </c>
      <c r="E488" s="28" t="s">
        <v>1696</v>
      </c>
      <c r="F488" s="41" t="s">
        <v>1904</v>
      </c>
      <c r="G488" s="31">
        <v>9.46</v>
      </c>
      <c r="H488" s="31" t="s">
        <v>32</v>
      </c>
      <c r="I488" s="31">
        <v>9.46</v>
      </c>
      <c r="J488" s="34" t="s">
        <v>1909</v>
      </c>
      <c r="K488" s="28">
        <v>2020.4</v>
      </c>
      <c r="L488" s="28">
        <v>2020.12</v>
      </c>
      <c r="M488" s="28" t="s">
        <v>1624</v>
      </c>
      <c r="N488" s="28" t="s">
        <v>1624</v>
      </c>
    </row>
    <row r="489" s="19" customFormat="1" ht="52.5" spans="1:14">
      <c r="A489" s="28">
        <v>45</v>
      </c>
      <c r="B489" s="28" t="s">
        <v>1910</v>
      </c>
      <c r="C489" s="34" t="s">
        <v>1911</v>
      </c>
      <c r="D489" s="28" t="s">
        <v>67</v>
      </c>
      <c r="E489" s="28" t="s">
        <v>1912</v>
      </c>
      <c r="F489" s="41" t="s">
        <v>1904</v>
      </c>
      <c r="G489" s="31">
        <v>9.86</v>
      </c>
      <c r="H489" s="31" t="s">
        <v>32</v>
      </c>
      <c r="I489" s="31">
        <v>9.86</v>
      </c>
      <c r="J489" s="34" t="s">
        <v>1913</v>
      </c>
      <c r="K489" s="28">
        <v>2020.4</v>
      </c>
      <c r="L489" s="28">
        <v>2020.12</v>
      </c>
      <c r="M489" s="28" t="s">
        <v>1624</v>
      </c>
      <c r="N489" s="28" t="s">
        <v>1624</v>
      </c>
    </row>
    <row r="490" s="19" customFormat="1" ht="52.5" spans="1:14">
      <c r="A490" s="28">
        <v>46</v>
      </c>
      <c r="B490" s="28" t="s">
        <v>1914</v>
      </c>
      <c r="C490" s="34" t="s">
        <v>1915</v>
      </c>
      <c r="D490" s="28" t="s">
        <v>67</v>
      </c>
      <c r="E490" s="28" t="s">
        <v>1916</v>
      </c>
      <c r="F490" s="41" t="s">
        <v>1917</v>
      </c>
      <c r="G490" s="31">
        <v>3.41</v>
      </c>
      <c r="H490" s="31" t="s">
        <v>32</v>
      </c>
      <c r="I490" s="31">
        <v>3.41</v>
      </c>
      <c r="J490" s="34" t="s">
        <v>1918</v>
      </c>
      <c r="K490" s="28">
        <v>2020.4</v>
      </c>
      <c r="L490" s="28">
        <v>2020.12</v>
      </c>
      <c r="M490" s="28" t="s">
        <v>1624</v>
      </c>
      <c r="N490" s="28" t="s">
        <v>1624</v>
      </c>
    </row>
    <row r="491" s="19" customFormat="1" ht="33.75" spans="1:14">
      <c r="A491" s="28">
        <v>47</v>
      </c>
      <c r="B491" s="28" t="s">
        <v>1919</v>
      </c>
      <c r="C491" s="34" t="s">
        <v>1920</v>
      </c>
      <c r="D491" s="28" t="s">
        <v>67</v>
      </c>
      <c r="E491" s="28" t="s">
        <v>1921</v>
      </c>
      <c r="F491" s="41" t="s">
        <v>1922</v>
      </c>
      <c r="G491" s="31">
        <v>6</v>
      </c>
      <c r="H491" s="31" t="s">
        <v>32</v>
      </c>
      <c r="I491" s="31">
        <v>6</v>
      </c>
      <c r="J491" s="34" t="s">
        <v>1923</v>
      </c>
      <c r="K491" s="28">
        <v>2020.4</v>
      </c>
      <c r="L491" s="28">
        <v>2020.12</v>
      </c>
      <c r="M491" s="28" t="s">
        <v>1624</v>
      </c>
      <c r="N491" s="28" t="s">
        <v>1624</v>
      </c>
    </row>
    <row r="492" s="19" customFormat="1" ht="48" customHeight="1" spans="1:14">
      <c r="A492" s="28">
        <v>48</v>
      </c>
      <c r="B492" s="28" t="s">
        <v>1924</v>
      </c>
      <c r="C492" s="34" t="s">
        <v>1925</v>
      </c>
      <c r="D492" s="28" t="s">
        <v>79</v>
      </c>
      <c r="E492" s="28" t="s">
        <v>748</v>
      </c>
      <c r="F492" s="41" t="s">
        <v>1926</v>
      </c>
      <c r="G492" s="31">
        <v>20.87</v>
      </c>
      <c r="H492" s="31" t="s">
        <v>32</v>
      </c>
      <c r="I492" s="31">
        <v>20.87</v>
      </c>
      <c r="J492" s="34" t="s">
        <v>1927</v>
      </c>
      <c r="K492" s="28">
        <v>2020.4</v>
      </c>
      <c r="L492" s="28">
        <v>2020.12</v>
      </c>
      <c r="M492" s="28" t="s">
        <v>1624</v>
      </c>
      <c r="N492" s="28" t="s">
        <v>1624</v>
      </c>
    </row>
    <row r="493" s="19" customFormat="1" ht="78" customHeight="1" spans="1:14">
      <c r="A493" s="28">
        <v>49</v>
      </c>
      <c r="B493" s="28" t="s">
        <v>1928</v>
      </c>
      <c r="C493" s="34" t="s">
        <v>1929</v>
      </c>
      <c r="D493" s="28" t="s">
        <v>79</v>
      </c>
      <c r="E493" s="28" t="s">
        <v>874</v>
      </c>
      <c r="F493" s="41" t="s">
        <v>1930</v>
      </c>
      <c r="G493" s="31">
        <v>6</v>
      </c>
      <c r="H493" s="31" t="s">
        <v>32</v>
      </c>
      <c r="I493" s="31">
        <v>6</v>
      </c>
      <c r="J493" s="34" t="s">
        <v>1931</v>
      </c>
      <c r="K493" s="28">
        <v>2020.4</v>
      </c>
      <c r="L493" s="28">
        <v>2020.12</v>
      </c>
      <c r="M493" s="28" t="s">
        <v>1624</v>
      </c>
      <c r="N493" s="28" t="s">
        <v>1624</v>
      </c>
    </row>
    <row r="494" s="19" customFormat="1" ht="52.5" spans="1:14">
      <c r="A494" s="28">
        <v>50</v>
      </c>
      <c r="B494" s="28" t="s">
        <v>1932</v>
      </c>
      <c r="C494" s="34" t="s">
        <v>1933</v>
      </c>
      <c r="D494" s="28" t="s">
        <v>79</v>
      </c>
      <c r="E494" s="28" t="s">
        <v>1934</v>
      </c>
      <c r="F494" s="41" t="s">
        <v>1935</v>
      </c>
      <c r="G494" s="31">
        <v>4.4</v>
      </c>
      <c r="H494" s="31" t="s">
        <v>32</v>
      </c>
      <c r="I494" s="31">
        <v>4.4</v>
      </c>
      <c r="J494" s="34" t="s">
        <v>1936</v>
      </c>
      <c r="K494" s="28">
        <v>2020.4</v>
      </c>
      <c r="L494" s="28">
        <v>2020.12</v>
      </c>
      <c r="M494" s="28" t="s">
        <v>1624</v>
      </c>
      <c r="N494" s="28" t="s">
        <v>1624</v>
      </c>
    </row>
    <row r="495" s="19" customFormat="1" ht="33.75" spans="1:14">
      <c r="A495" s="28">
        <v>51</v>
      </c>
      <c r="B495" s="28" t="s">
        <v>1715</v>
      </c>
      <c r="C495" s="34" t="s">
        <v>1937</v>
      </c>
      <c r="D495" s="28" t="s">
        <v>79</v>
      </c>
      <c r="E495" s="28" t="s">
        <v>1716</v>
      </c>
      <c r="F495" s="41" t="s">
        <v>1938</v>
      </c>
      <c r="G495" s="31">
        <v>5.07</v>
      </c>
      <c r="H495" s="31" t="s">
        <v>32</v>
      </c>
      <c r="I495" s="31">
        <v>5.07</v>
      </c>
      <c r="J495" s="34" t="s">
        <v>1939</v>
      </c>
      <c r="K495" s="28">
        <v>2020.4</v>
      </c>
      <c r="L495" s="28">
        <v>2020.12</v>
      </c>
      <c r="M495" s="28" t="s">
        <v>1624</v>
      </c>
      <c r="N495" s="28" t="s">
        <v>1624</v>
      </c>
    </row>
    <row r="496" s="19" customFormat="1" ht="33.75" spans="1:14">
      <c r="A496" s="28">
        <v>52</v>
      </c>
      <c r="B496" s="28" t="s">
        <v>1940</v>
      </c>
      <c r="C496" s="34" t="s">
        <v>1941</v>
      </c>
      <c r="D496" s="28" t="s">
        <v>79</v>
      </c>
      <c r="E496" s="28" t="s">
        <v>1942</v>
      </c>
      <c r="F496" s="41" t="s">
        <v>1943</v>
      </c>
      <c r="G496" s="31">
        <v>4.04</v>
      </c>
      <c r="H496" s="31" t="s">
        <v>32</v>
      </c>
      <c r="I496" s="31">
        <v>4.04</v>
      </c>
      <c r="J496" s="34" t="s">
        <v>1944</v>
      </c>
      <c r="K496" s="28">
        <v>2020.4</v>
      </c>
      <c r="L496" s="28">
        <v>2020.12</v>
      </c>
      <c r="M496" s="28" t="s">
        <v>1624</v>
      </c>
      <c r="N496" s="28" t="s">
        <v>1624</v>
      </c>
    </row>
    <row r="497" s="19" customFormat="1" ht="42" spans="1:14">
      <c r="A497" s="28">
        <v>53</v>
      </c>
      <c r="B497" s="28" t="s">
        <v>1945</v>
      </c>
      <c r="C497" s="34" t="s">
        <v>1946</v>
      </c>
      <c r="D497" s="28" t="s">
        <v>79</v>
      </c>
      <c r="E497" s="28" t="s">
        <v>1947</v>
      </c>
      <c r="F497" s="41" t="s">
        <v>1948</v>
      </c>
      <c r="G497" s="31">
        <v>3.68</v>
      </c>
      <c r="H497" s="31" t="s">
        <v>32</v>
      </c>
      <c r="I497" s="31">
        <v>3.68</v>
      </c>
      <c r="J497" s="34" t="s">
        <v>1949</v>
      </c>
      <c r="K497" s="28">
        <v>2020.4</v>
      </c>
      <c r="L497" s="28">
        <v>2020.12</v>
      </c>
      <c r="M497" s="28" t="s">
        <v>1624</v>
      </c>
      <c r="N497" s="28" t="s">
        <v>1624</v>
      </c>
    </row>
    <row r="498" s="19" customFormat="1" ht="52.5" spans="1:14">
      <c r="A498" s="28">
        <v>54</v>
      </c>
      <c r="B498" s="28" t="s">
        <v>1950</v>
      </c>
      <c r="C498" s="34" t="s">
        <v>1951</v>
      </c>
      <c r="D498" s="28" t="s">
        <v>79</v>
      </c>
      <c r="E498" s="28" t="s">
        <v>589</v>
      </c>
      <c r="F498" s="41" t="s">
        <v>1926</v>
      </c>
      <c r="G498" s="31">
        <v>13</v>
      </c>
      <c r="H498" s="31" t="s">
        <v>32</v>
      </c>
      <c r="I498" s="31">
        <v>13</v>
      </c>
      <c r="J498" s="34" t="s">
        <v>1952</v>
      </c>
      <c r="K498" s="28">
        <v>2020.4</v>
      </c>
      <c r="L498" s="28">
        <v>2020.12</v>
      </c>
      <c r="M498" s="28" t="s">
        <v>1624</v>
      </c>
      <c r="N498" s="28" t="s">
        <v>1624</v>
      </c>
    </row>
    <row r="499" s="19" customFormat="1" ht="52.5" spans="1:14">
      <c r="A499" s="28">
        <v>55</v>
      </c>
      <c r="B499" s="28" t="s">
        <v>1284</v>
      </c>
      <c r="C499" s="34" t="s">
        <v>1953</v>
      </c>
      <c r="D499" s="28" t="s">
        <v>62</v>
      </c>
      <c r="E499" s="28" t="s">
        <v>620</v>
      </c>
      <c r="F499" s="41" t="s">
        <v>1954</v>
      </c>
      <c r="G499" s="31">
        <v>19.8</v>
      </c>
      <c r="H499" s="31" t="s">
        <v>32</v>
      </c>
      <c r="I499" s="31">
        <v>19.8</v>
      </c>
      <c r="J499" s="34" t="s">
        <v>1955</v>
      </c>
      <c r="K499" s="28">
        <v>2020.4</v>
      </c>
      <c r="L499" s="28">
        <v>2020.12</v>
      </c>
      <c r="M499" s="28" t="s">
        <v>1624</v>
      </c>
      <c r="N499" s="28" t="s">
        <v>1624</v>
      </c>
    </row>
    <row r="500" s="19" customFormat="1" ht="63" spans="1:14">
      <c r="A500" s="28">
        <v>56</v>
      </c>
      <c r="B500" s="28" t="s">
        <v>1303</v>
      </c>
      <c r="C500" s="34" t="s">
        <v>1956</v>
      </c>
      <c r="D500" s="28" t="s">
        <v>62</v>
      </c>
      <c r="E500" s="28" t="s">
        <v>1305</v>
      </c>
      <c r="F500" s="41" t="s">
        <v>1957</v>
      </c>
      <c r="G500" s="31">
        <v>17.8</v>
      </c>
      <c r="H500" s="31" t="s">
        <v>32</v>
      </c>
      <c r="I500" s="31">
        <v>17.8</v>
      </c>
      <c r="J500" s="34" t="s">
        <v>1958</v>
      </c>
      <c r="K500" s="28">
        <v>2020.4</v>
      </c>
      <c r="L500" s="28">
        <v>2020.12</v>
      </c>
      <c r="M500" s="28" t="s">
        <v>1624</v>
      </c>
      <c r="N500" s="28" t="s">
        <v>1624</v>
      </c>
    </row>
    <row r="501" s="19" customFormat="1" ht="42" spans="1:14">
      <c r="A501" s="28">
        <v>57</v>
      </c>
      <c r="B501" s="28" t="s">
        <v>1314</v>
      </c>
      <c r="C501" s="34" t="s">
        <v>1959</v>
      </c>
      <c r="D501" s="28" t="s">
        <v>62</v>
      </c>
      <c r="E501" s="28" t="s">
        <v>238</v>
      </c>
      <c r="F501" s="41" t="s">
        <v>1901</v>
      </c>
      <c r="G501" s="31">
        <v>13.2</v>
      </c>
      <c r="H501" s="31" t="s">
        <v>32</v>
      </c>
      <c r="I501" s="31">
        <v>13.2</v>
      </c>
      <c r="J501" s="34" t="s">
        <v>1960</v>
      </c>
      <c r="K501" s="28">
        <v>2020.4</v>
      </c>
      <c r="L501" s="28">
        <v>2020.12</v>
      </c>
      <c r="M501" s="28" t="s">
        <v>1624</v>
      </c>
      <c r="N501" s="28" t="s">
        <v>1624</v>
      </c>
    </row>
    <row r="502" s="19" customFormat="1" ht="73.5" spans="1:14">
      <c r="A502" s="28">
        <v>58</v>
      </c>
      <c r="B502" s="28" t="s">
        <v>1961</v>
      </c>
      <c r="C502" s="34" t="s">
        <v>1962</v>
      </c>
      <c r="D502" s="28" t="s">
        <v>62</v>
      </c>
      <c r="E502" s="28" t="s">
        <v>792</v>
      </c>
      <c r="F502" s="41" t="s">
        <v>1963</v>
      </c>
      <c r="G502" s="31">
        <v>13.05</v>
      </c>
      <c r="H502" s="31" t="s">
        <v>32</v>
      </c>
      <c r="I502" s="31">
        <v>13.05</v>
      </c>
      <c r="J502" s="34" t="s">
        <v>1964</v>
      </c>
      <c r="K502" s="28">
        <v>2020.4</v>
      </c>
      <c r="L502" s="28">
        <v>2020.12</v>
      </c>
      <c r="M502" s="28" t="s">
        <v>1624</v>
      </c>
      <c r="N502" s="28" t="s">
        <v>1624</v>
      </c>
    </row>
    <row r="503" s="19" customFormat="1" ht="84" spans="1:14">
      <c r="A503" s="28">
        <v>59</v>
      </c>
      <c r="B503" s="28" t="s">
        <v>1965</v>
      </c>
      <c r="C503" s="34" t="s">
        <v>1966</v>
      </c>
      <c r="D503" s="28" t="s">
        <v>1745</v>
      </c>
      <c r="E503" s="28" t="s">
        <v>1967</v>
      </c>
      <c r="F503" s="41" t="s">
        <v>1968</v>
      </c>
      <c r="G503" s="31">
        <v>44.85</v>
      </c>
      <c r="H503" s="31" t="s">
        <v>32</v>
      </c>
      <c r="I503" s="31">
        <v>44.85</v>
      </c>
      <c r="J503" s="34" t="s">
        <v>1969</v>
      </c>
      <c r="K503" s="28">
        <v>2020.4</v>
      </c>
      <c r="L503" s="28">
        <v>2020.12</v>
      </c>
      <c r="M503" s="28" t="s">
        <v>1624</v>
      </c>
      <c r="N503" s="28" t="s">
        <v>1624</v>
      </c>
    </row>
    <row r="504" s="19" customFormat="1" ht="44" customHeight="1" spans="1:14">
      <c r="A504" s="27" t="s">
        <v>1970</v>
      </c>
      <c r="B504" s="27" t="s">
        <v>1971</v>
      </c>
      <c r="C504" s="29" t="s">
        <v>1972</v>
      </c>
      <c r="D504" s="27"/>
      <c r="E504" s="27"/>
      <c r="F504" s="73"/>
      <c r="G504" s="30"/>
      <c r="H504" s="28"/>
      <c r="I504" s="30"/>
      <c r="J504" s="29"/>
      <c r="K504" s="65"/>
      <c r="L504" s="65"/>
      <c r="M504" s="27"/>
      <c r="N504" s="27">
        <v>950</v>
      </c>
    </row>
    <row r="505" s="20" customFormat="1" ht="42" spans="1:14">
      <c r="A505" s="28">
        <v>1</v>
      </c>
      <c r="B505" s="28" t="s">
        <v>1973</v>
      </c>
      <c r="C505" s="34" t="s">
        <v>1974</v>
      </c>
      <c r="D505" s="28" t="s">
        <v>39</v>
      </c>
      <c r="E505" s="28" t="s">
        <v>1057</v>
      </c>
      <c r="F505" s="41" t="s">
        <v>1975</v>
      </c>
      <c r="G505" s="31">
        <v>30</v>
      </c>
      <c r="H505" s="31" t="s">
        <v>32</v>
      </c>
      <c r="I505" s="31">
        <v>30</v>
      </c>
      <c r="J505" s="34" t="s">
        <v>1976</v>
      </c>
      <c r="K505" s="28">
        <v>2020.4</v>
      </c>
      <c r="L505" s="28">
        <v>2020.9</v>
      </c>
      <c r="M505" s="28" t="s">
        <v>1972</v>
      </c>
      <c r="N505" s="28" t="s">
        <v>1977</v>
      </c>
    </row>
    <row r="506" s="20" customFormat="1" ht="42" spans="1:14">
      <c r="A506" s="28">
        <v>2</v>
      </c>
      <c r="B506" s="28" t="s">
        <v>1978</v>
      </c>
      <c r="C506" s="34" t="s">
        <v>1979</v>
      </c>
      <c r="D506" s="28" t="s">
        <v>95</v>
      </c>
      <c r="E506" s="28" t="s">
        <v>266</v>
      </c>
      <c r="F506" s="41" t="s">
        <v>1975</v>
      </c>
      <c r="G506" s="31">
        <v>106</v>
      </c>
      <c r="H506" s="31" t="s">
        <v>32</v>
      </c>
      <c r="I506" s="31">
        <v>106</v>
      </c>
      <c r="J506" s="34" t="s">
        <v>1980</v>
      </c>
      <c r="K506" s="28">
        <v>2020.4</v>
      </c>
      <c r="L506" s="28">
        <v>2020.9</v>
      </c>
      <c r="M506" s="28" t="s">
        <v>1972</v>
      </c>
      <c r="N506" s="28" t="s">
        <v>1977</v>
      </c>
    </row>
    <row r="507" s="20" customFormat="1" ht="42" spans="1:14">
      <c r="A507" s="28">
        <v>3</v>
      </c>
      <c r="B507" s="28" t="s">
        <v>1981</v>
      </c>
      <c r="C507" s="34" t="s">
        <v>1982</v>
      </c>
      <c r="D507" s="28" t="s">
        <v>95</v>
      </c>
      <c r="E507" s="28" t="s">
        <v>902</v>
      </c>
      <c r="F507" s="41" t="s">
        <v>1975</v>
      </c>
      <c r="G507" s="31">
        <v>16</v>
      </c>
      <c r="H507" s="31" t="s">
        <v>32</v>
      </c>
      <c r="I507" s="31">
        <v>16</v>
      </c>
      <c r="J507" s="34" t="s">
        <v>1983</v>
      </c>
      <c r="K507" s="28">
        <v>2020.4</v>
      </c>
      <c r="L507" s="28">
        <v>2020.9</v>
      </c>
      <c r="M507" s="28" t="s">
        <v>1972</v>
      </c>
      <c r="N507" s="28" t="s">
        <v>1977</v>
      </c>
    </row>
    <row r="508" s="20" customFormat="1" ht="52.5" spans="1:14">
      <c r="A508" s="28">
        <v>4</v>
      </c>
      <c r="B508" s="28" t="s">
        <v>1984</v>
      </c>
      <c r="C508" s="34" t="s">
        <v>1985</v>
      </c>
      <c r="D508" s="28" t="s">
        <v>50</v>
      </c>
      <c r="E508" s="28" t="s">
        <v>1986</v>
      </c>
      <c r="F508" s="41" t="s">
        <v>1987</v>
      </c>
      <c r="G508" s="28">
        <v>130</v>
      </c>
      <c r="H508" s="31" t="s">
        <v>32</v>
      </c>
      <c r="I508" s="28">
        <v>130</v>
      </c>
      <c r="J508" s="34" t="s">
        <v>1988</v>
      </c>
      <c r="K508" s="28">
        <v>2020.4</v>
      </c>
      <c r="L508" s="28">
        <v>2020.9</v>
      </c>
      <c r="M508" s="28" t="s">
        <v>1972</v>
      </c>
      <c r="N508" s="28" t="s">
        <v>1977</v>
      </c>
    </row>
    <row r="509" s="20" customFormat="1" ht="42" spans="1:14">
      <c r="A509" s="28">
        <v>5</v>
      </c>
      <c r="B509" s="28" t="s">
        <v>1989</v>
      </c>
      <c r="C509" s="34" t="s">
        <v>1990</v>
      </c>
      <c r="D509" s="28" t="s">
        <v>1991</v>
      </c>
      <c r="E509" s="28" t="s">
        <v>1992</v>
      </c>
      <c r="F509" s="41" t="s">
        <v>1975</v>
      </c>
      <c r="G509" s="28">
        <v>20</v>
      </c>
      <c r="H509" s="31" t="s">
        <v>32</v>
      </c>
      <c r="I509" s="28">
        <v>20</v>
      </c>
      <c r="J509" s="34" t="s">
        <v>1976</v>
      </c>
      <c r="K509" s="28">
        <v>2020.4</v>
      </c>
      <c r="L509" s="28">
        <v>2020.9</v>
      </c>
      <c r="M509" s="28" t="s">
        <v>1972</v>
      </c>
      <c r="N509" s="28" t="s">
        <v>1977</v>
      </c>
    </row>
    <row r="510" s="20" customFormat="1" ht="42" spans="1:14">
      <c r="A510" s="28">
        <v>6</v>
      </c>
      <c r="B510" s="28" t="s">
        <v>1993</v>
      </c>
      <c r="C510" s="34" t="s">
        <v>1994</v>
      </c>
      <c r="D510" s="28" t="s">
        <v>29</v>
      </c>
      <c r="E510" s="28" t="s">
        <v>1735</v>
      </c>
      <c r="F510" s="41" t="s">
        <v>1975</v>
      </c>
      <c r="G510" s="28">
        <v>65</v>
      </c>
      <c r="H510" s="31" t="s">
        <v>32</v>
      </c>
      <c r="I510" s="28">
        <v>65</v>
      </c>
      <c r="J510" s="34" t="s">
        <v>1976</v>
      </c>
      <c r="K510" s="28">
        <v>2020.4</v>
      </c>
      <c r="L510" s="28">
        <v>2020.9</v>
      </c>
      <c r="M510" s="28" t="s">
        <v>1972</v>
      </c>
      <c r="N510" s="28" t="s">
        <v>1977</v>
      </c>
    </row>
    <row r="511" s="20" customFormat="1" ht="52.5" spans="1:14">
      <c r="A511" s="28">
        <v>7</v>
      </c>
      <c r="B511" s="28" t="s">
        <v>1995</v>
      </c>
      <c r="C511" s="34" t="s">
        <v>1996</v>
      </c>
      <c r="D511" s="28" t="s">
        <v>1991</v>
      </c>
      <c r="E511" s="28" t="s">
        <v>1997</v>
      </c>
      <c r="F511" s="41" t="s">
        <v>1987</v>
      </c>
      <c r="G511" s="28">
        <v>16</v>
      </c>
      <c r="H511" s="31" t="s">
        <v>32</v>
      </c>
      <c r="I511" s="28">
        <v>16</v>
      </c>
      <c r="J511" s="34" t="s">
        <v>1998</v>
      </c>
      <c r="K511" s="28">
        <v>2020.4</v>
      </c>
      <c r="L511" s="28">
        <v>2020.9</v>
      </c>
      <c r="M511" s="28" t="s">
        <v>1972</v>
      </c>
      <c r="N511" s="28" t="s">
        <v>1977</v>
      </c>
    </row>
    <row r="512" s="20" customFormat="1" ht="42" spans="1:14">
      <c r="A512" s="28">
        <v>8</v>
      </c>
      <c r="B512" s="28" t="s">
        <v>1999</v>
      </c>
      <c r="C512" s="34" t="s">
        <v>2000</v>
      </c>
      <c r="D512" s="28" t="s">
        <v>29</v>
      </c>
      <c r="E512" s="28" t="s">
        <v>2001</v>
      </c>
      <c r="F512" s="41" t="s">
        <v>1975</v>
      </c>
      <c r="G512" s="28">
        <v>35</v>
      </c>
      <c r="H512" s="31" t="s">
        <v>32</v>
      </c>
      <c r="I512" s="28">
        <v>35</v>
      </c>
      <c r="J512" s="34" t="s">
        <v>1976</v>
      </c>
      <c r="K512" s="28">
        <v>2020.4</v>
      </c>
      <c r="L512" s="28">
        <v>2020.9</v>
      </c>
      <c r="M512" s="28" t="s">
        <v>1972</v>
      </c>
      <c r="N512" s="28" t="s">
        <v>1977</v>
      </c>
    </row>
    <row r="513" s="20" customFormat="1" ht="42" spans="1:14">
      <c r="A513" s="28">
        <v>9</v>
      </c>
      <c r="B513" s="28" t="s">
        <v>2002</v>
      </c>
      <c r="C513" s="34" t="s">
        <v>2003</v>
      </c>
      <c r="D513" s="28" t="s">
        <v>50</v>
      </c>
      <c r="E513" s="28" t="s">
        <v>1155</v>
      </c>
      <c r="F513" s="41" t="s">
        <v>1975</v>
      </c>
      <c r="G513" s="28">
        <v>36</v>
      </c>
      <c r="H513" s="31" t="s">
        <v>32</v>
      </c>
      <c r="I513" s="28">
        <v>36</v>
      </c>
      <c r="J513" s="34" t="s">
        <v>1976</v>
      </c>
      <c r="K513" s="28">
        <v>2020.4</v>
      </c>
      <c r="L513" s="28">
        <v>2020.9</v>
      </c>
      <c r="M513" s="28" t="s">
        <v>1972</v>
      </c>
      <c r="N513" s="28" t="s">
        <v>1977</v>
      </c>
    </row>
    <row r="514" s="20" customFormat="1" ht="42" spans="1:14">
      <c r="A514" s="28">
        <v>10</v>
      </c>
      <c r="B514" s="28" t="s">
        <v>2004</v>
      </c>
      <c r="C514" s="34" t="s">
        <v>2005</v>
      </c>
      <c r="D514" s="45" t="s">
        <v>79</v>
      </c>
      <c r="E514" s="28" t="s">
        <v>2006</v>
      </c>
      <c r="F514" s="41" t="s">
        <v>1975</v>
      </c>
      <c r="G514" s="28">
        <v>70</v>
      </c>
      <c r="H514" s="31" t="s">
        <v>32</v>
      </c>
      <c r="I514" s="28">
        <v>70</v>
      </c>
      <c r="J514" s="34" t="s">
        <v>1976</v>
      </c>
      <c r="K514" s="28">
        <v>2020.4</v>
      </c>
      <c r="L514" s="28">
        <v>2020.9</v>
      </c>
      <c r="M514" s="28" t="s">
        <v>1972</v>
      </c>
      <c r="N514" s="28" t="s">
        <v>1977</v>
      </c>
    </row>
    <row r="515" s="20" customFormat="1" ht="42" spans="1:14">
      <c r="A515" s="28">
        <v>11</v>
      </c>
      <c r="B515" s="28" t="s">
        <v>2007</v>
      </c>
      <c r="C515" s="34" t="s">
        <v>2008</v>
      </c>
      <c r="D515" s="28" t="s">
        <v>50</v>
      </c>
      <c r="E515" s="28" t="s">
        <v>2009</v>
      </c>
      <c r="F515" s="41" t="s">
        <v>1975</v>
      </c>
      <c r="G515" s="28">
        <v>55</v>
      </c>
      <c r="H515" s="31" t="s">
        <v>32</v>
      </c>
      <c r="I515" s="28">
        <v>55</v>
      </c>
      <c r="J515" s="34" t="s">
        <v>2010</v>
      </c>
      <c r="K515" s="28">
        <v>2020.4</v>
      </c>
      <c r="L515" s="28">
        <v>2020.9</v>
      </c>
      <c r="M515" s="28" t="s">
        <v>1972</v>
      </c>
      <c r="N515" s="28" t="s">
        <v>1977</v>
      </c>
    </row>
    <row r="516" s="20" customFormat="1" ht="52.5" spans="1:14">
      <c r="A516" s="28">
        <v>12</v>
      </c>
      <c r="B516" s="28" t="s">
        <v>2011</v>
      </c>
      <c r="C516" s="34" t="s">
        <v>2012</v>
      </c>
      <c r="D516" s="28" t="s">
        <v>89</v>
      </c>
      <c r="E516" s="28" t="s">
        <v>1490</v>
      </c>
      <c r="F516" s="41" t="s">
        <v>1987</v>
      </c>
      <c r="G516" s="28">
        <v>34</v>
      </c>
      <c r="H516" s="31" t="s">
        <v>32</v>
      </c>
      <c r="I516" s="28">
        <v>34</v>
      </c>
      <c r="J516" s="34" t="s">
        <v>2010</v>
      </c>
      <c r="K516" s="28">
        <v>2020.4</v>
      </c>
      <c r="L516" s="28">
        <v>2020.9</v>
      </c>
      <c r="M516" s="28" t="s">
        <v>1972</v>
      </c>
      <c r="N516" s="28" t="s">
        <v>1977</v>
      </c>
    </row>
    <row r="517" s="20" customFormat="1" ht="42" spans="1:14">
      <c r="A517" s="28">
        <v>13</v>
      </c>
      <c r="B517" s="28" t="s">
        <v>2013</v>
      </c>
      <c r="C517" s="34" t="s">
        <v>2014</v>
      </c>
      <c r="D517" s="28" t="s">
        <v>45</v>
      </c>
      <c r="E517" s="28" t="s">
        <v>330</v>
      </c>
      <c r="F517" s="41" t="s">
        <v>1975</v>
      </c>
      <c r="G517" s="28">
        <v>17</v>
      </c>
      <c r="H517" s="31" t="s">
        <v>32</v>
      </c>
      <c r="I517" s="28">
        <v>17</v>
      </c>
      <c r="J517" s="34" t="s">
        <v>1983</v>
      </c>
      <c r="K517" s="28">
        <v>2020.4</v>
      </c>
      <c r="L517" s="28">
        <v>2020.9</v>
      </c>
      <c r="M517" s="28" t="s">
        <v>1972</v>
      </c>
      <c r="N517" s="28" t="s">
        <v>1977</v>
      </c>
    </row>
    <row r="518" s="20" customFormat="1" ht="42" spans="1:14">
      <c r="A518" s="28">
        <v>14</v>
      </c>
      <c r="B518" s="28" t="s">
        <v>2015</v>
      </c>
      <c r="C518" s="34" t="s">
        <v>2016</v>
      </c>
      <c r="D518" s="28" t="s">
        <v>2017</v>
      </c>
      <c r="E518" s="28" t="s">
        <v>2018</v>
      </c>
      <c r="F518" s="41" t="s">
        <v>1975</v>
      </c>
      <c r="G518" s="28">
        <v>13</v>
      </c>
      <c r="H518" s="31" t="s">
        <v>32</v>
      </c>
      <c r="I518" s="28">
        <v>13</v>
      </c>
      <c r="J518" s="34" t="s">
        <v>1976</v>
      </c>
      <c r="K518" s="28">
        <v>2020.4</v>
      </c>
      <c r="L518" s="28">
        <v>2020.9</v>
      </c>
      <c r="M518" s="28" t="s">
        <v>1972</v>
      </c>
      <c r="N518" s="28" t="s">
        <v>1977</v>
      </c>
    </row>
    <row r="519" s="20" customFormat="1" ht="42" spans="1:14">
      <c r="A519" s="28">
        <v>15</v>
      </c>
      <c r="B519" s="28" t="s">
        <v>2019</v>
      </c>
      <c r="C519" s="34" t="s">
        <v>2020</v>
      </c>
      <c r="D519" s="28" t="s">
        <v>84</v>
      </c>
      <c r="E519" s="28" t="s">
        <v>947</v>
      </c>
      <c r="F519" s="41" t="s">
        <v>1975</v>
      </c>
      <c r="G519" s="28">
        <v>14</v>
      </c>
      <c r="H519" s="31" t="s">
        <v>32</v>
      </c>
      <c r="I519" s="28">
        <v>14</v>
      </c>
      <c r="J519" s="34" t="s">
        <v>2021</v>
      </c>
      <c r="K519" s="28">
        <v>2020.4</v>
      </c>
      <c r="L519" s="28">
        <v>2020.9</v>
      </c>
      <c r="M519" s="28" t="s">
        <v>1972</v>
      </c>
      <c r="N519" s="28" t="s">
        <v>1977</v>
      </c>
    </row>
    <row r="520" s="20" customFormat="1" ht="42" spans="1:14">
      <c r="A520" s="28">
        <v>16</v>
      </c>
      <c r="B520" s="28" t="s">
        <v>2022</v>
      </c>
      <c r="C520" s="34" t="s">
        <v>2023</v>
      </c>
      <c r="D520" s="28" t="s">
        <v>89</v>
      </c>
      <c r="E520" s="28" t="s">
        <v>2024</v>
      </c>
      <c r="F520" s="41" t="s">
        <v>1975</v>
      </c>
      <c r="G520" s="28">
        <v>11</v>
      </c>
      <c r="H520" s="31" t="s">
        <v>32</v>
      </c>
      <c r="I520" s="28">
        <v>11</v>
      </c>
      <c r="J520" s="34" t="s">
        <v>2021</v>
      </c>
      <c r="K520" s="28">
        <v>2020.4</v>
      </c>
      <c r="L520" s="28">
        <v>2020.9</v>
      </c>
      <c r="M520" s="28" t="s">
        <v>1972</v>
      </c>
      <c r="N520" s="28" t="s">
        <v>1977</v>
      </c>
    </row>
    <row r="521" s="20" customFormat="1" ht="52.5" spans="1:14">
      <c r="A521" s="28">
        <v>17</v>
      </c>
      <c r="B521" s="28" t="s">
        <v>2025</v>
      </c>
      <c r="C521" s="34" t="s">
        <v>2026</v>
      </c>
      <c r="D521" s="28" t="s">
        <v>29</v>
      </c>
      <c r="E521" s="28" t="s">
        <v>2027</v>
      </c>
      <c r="F521" s="41" t="s">
        <v>1987</v>
      </c>
      <c r="G521" s="28">
        <v>9</v>
      </c>
      <c r="H521" s="31" t="s">
        <v>32</v>
      </c>
      <c r="I521" s="28">
        <v>9</v>
      </c>
      <c r="J521" s="34" t="s">
        <v>2028</v>
      </c>
      <c r="K521" s="28">
        <v>2020.4</v>
      </c>
      <c r="L521" s="28">
        <v>2020.9</v>
      </c>
      <c r="M521" s="28" t="s">
        <v>1972</v>
      </c>
      <c r="N521" s="28" t="s">
        <v>1977</v>
      </c>
    </row>
    <row r="522" s="20" customFormat="1" ht="52.5" spans="1:14">
      <c r="A522" s="28">
        <v>18</v>
      </c>
      <c r="B522" s="28" t="s">
        <v>2029</v>
      </c>
      <c r="C522" s="34" t="s">
        <v>2030</v>
      </c>
      <c r="D522" s="28" t="s">
        <v>95</v>
      </c>
      <c r="E522" s="28" t="s">
        <v>662</v>
      </c>
      <c r="F522" s="41" t="s">
        <v>1987</v>
      </c>
      <c r="G522" s="28">
        <v>79</v>
      </c>
      <c r="H522" s="31" t="s">
        <v>32</v>
      </c>
      <c r="I522" s="28">
        <v>79</v>
      </c>
      <c r="J522" s="34" t="s">
        <v>1976</v>
      </c>
      <c r="K522" s="28">
        <v>2020.4</v>
      </c>
      <c r="L522" s="28">
        <v>2020.9</v>
      </c>
      <c r="M522" s="28" t="s">
        <v>1972</v>
      </c>
      <c r="N522" s="28" t="s">
        <v>1977</v>
      </c>
    </row>
    <row r="523" s="20" customFormat="1" ht="33.75" spans="1:14">
      <c r="A523" s="28">
        <v>19</v>
      </c>
      <c r="B523" s="28" t="s">
        <v>2031</v>
      </c>
      <c r="C523" s="34" t="s">
        <v>2032</v>
      </c>
      <c r="D523" s="28" t="s">
        <v>89</v>
      </c>
      <c r="E523" s="28" t="s">
        <v>1830</v>
      </c>
      <c r="F523" s="41" t="s">
        <v>2033</v>
      </c>
      <c r="G523" s="28">
        <v>10</v>
      </c>
      <c r="H523" s="31" t="s">
        <v>32</v>
      </c>
      <c r="I523" s="28">
        <v>10</v>
      </c>
      <c r="J523" s="34" t="s">
        <v>2034</v>
      </c>
      <c r="K523" s="28">
        <v>2020.4</v>
      </c>
      <c r="L523" s="28">
        <v>2020.9</v>
      </c>
      <c r="M523" s="28" t="s">
        <v>1972</v>
      </c>
      <c r="N523" s="28" t="s">
        <v>1977</v>
      </c>
    </row>
    <row r="524" s="20" customFormat="1" ht="42" spans="1:14">
      <c r="A524" s="28">
        <v>20</v>
      </c>
      <c r="B524" s="28" t="s">
        <v>2035</v>
      </c>
      <c r="C524" s="34" t="s">
        <v>2036</v>
      </c>
      <c r="D524" s="28" t="s">
        <v>89</v>
      </c>
      <c r="E524" s="28" t="s">
        <v>1512</v>
      </c>
      <c r="F524" s="41" t="s">
        <v>1975</v>
      </c>
      <c r="G524" s="28">
        <v>40</v>
      </c>
      <c r="H524" s="31" t="s">
        <v>32</v>
      </c>
      <c r="I524" s="28">
        <v>40</v>
      </c>
      <c r="J524" s="34" t="s">
        <v>2034</v>
      </c>
      <c r="K524" s="28">
        <v>2020.4</v>
      </c>
      <c r="L524" s="28">
        <v>2020.9</v>
      </c>
      <c r="M524" s="28" t="s">
        <v>1972</v>
      </c>
      <c r="N524" s="28" t="s">
        <v>1977</v>
      </c>
    </row>
    <row r="525" s="20" customFormat="1" ht="52.5" spans="1:14">
      <c r="A525" s="28">
        <v>21</v>
      </c>
      <c r="B525" s="28" t="s">
        <v>2037</v>
      </c>
      <c r="C525" s="34" t="s">
        <v>2038</v>
      </c>
      <c r="D525" s="28" t="s">
        <v>50</v>
      </c>
      <c r="E525" s="28" t="s">
        <v>888</v>
      </c>
      <c r="F525" s="41" t="s">
        <v>1987</v>
      </c>
      <c r="G525" s="28">
        <v>100</v>
      </c>
      <c r="H525" s="31" t="s">
        <v>32</v>
      </c>
      <c r="I525" s="28">
        <v>100</v>
      </c>
      <c r="J525" s="34" t="s">
        <v>2039</v>
      </c>
      <c r="K525" s="28">
        <v>2020.4</v>
      </c>
      <c r="L525" s="28">
        <v>2020.9</v>
      </c>
      <c r="M525" s="28" t="s">
        <v>1972</v>
      </c>
      <c r="N525" s="28" t="s">
        <v>1977</v>
      </c>
    </row>
    <row r="526" s="20" customFormat="1" ht="52.5" spans="1:14">
      <c r="A526" s="28">
        <v>22</v>
      </c>
      <c r="B526" s="28" t="s">
        <v>2040</v>
      </c>
      <c r="C526" s="34" t="s">
        <v>2041</v>
      </c>
      <c r="D526" s="28" t="s">
        <v>29</v>
      </c>
      <c r="E526" s="28" t="s">
        <v>727</v>
      </c>
      <c r="F526" s="41" t="s">
        <v>1987</v>
      </c>
      <c r="G526" s="28">
        <v>15</v>
      </c>
      <c r="H526" s="31" t="s">
        <v>32</v>
      </c>
      <c r="I526" s="28">
        <v>15</v>
      </c>
      <c r="J526" s="34" t="s">
        <v>1976</v>
      </c>
      <c r="K526" s="28">
        <v>2020.4</v>
      </c>
      <c r="L526" s="28">
        <v>2020.9</v>
      </c>
      <c r="M526" s="28" t="s">
        <v>1972</v>
      </c>
      <c r="N526" s="28" t="s">
        <v>1977</v>
      </c>
    </row>
    <row r="527" s="20" customFormat="1" ht="42" spans="1:14">
      <c r="A527" s="28">
        <v>23</v>
      </c>
      <c r="B527" s="28" t="s">
        <v>2042</v>
      </c>
      <c r="C527" s="34" t="s">
        <v>2043</v>
      </c>
      <c r="D527" s="60" t="s">
        <v>45</v>
      </c>
      <c r="E527" s="28" t="s">
        <v>931</v>
      </c>
      <c r="F527" s="41" t="s">
        <v>1975</v>
      </c>
      <c r="G527" s="28">
        <v>14</v>
      </c>
      <c r="H527" s="31" t="s">
        <v>32</v>
      </c>
      <c r="I527" s="28">
        <v>14</v>
      </c>
      <c r="J527" s="34" t="s">
        <v>2044</v>
      </c>
      <c r="K527" s="28">
        <v>2020.4</v>
      </c>
      <c r="L527" s="28">
        <v>2020.9</v>
      </c>
      <c r="M527" s="28" t="s">
        <v>1972</v>
      </c>
      <c r="N527" s="28" t="s">
        <v>1977</v>
      </c>
    </row>
    <row r="528" s="20" customFormat="1" ht="52.5" spans="1:14">
      <c r="A528" s="28">
        <v>24</v>
      </c>
      <c r="B528" s="28" t="s">
        <v>2045</v>
      </c>
      <c r="C528" s="34" t="s">
        <v>2046</v>
      </c>
      <c r="D528" s="45" t="s">
        <v>79</v>
      </c>
      <c r="E528" s="28" t="s">
        <v>1430</v>
      </c>
      <c r="F528" s="41" t="s">
        <v>1987</v>
      </c>
      <c r="G528" s="28">
        <v>15</v>
      </c>
      <c r="H528" s="31" t="s">
        <v>32</v>
      </c>
      <c r="I528" s="28">
        <v>15</v>
      </c>
      <c r="J528" s="34" t="s">
        <v>2047</v>
      </c>
      <c r="K528" s="28">
        <v>2020.4</v>
      </c>
      <c r="L528" s="28">
        <v>2020.9</v>
      </c>
      <c r="M528" s="28" t="s">
        <v>1972</v>
      </c>
      <c r="N528" s="28" t="s">
        <v>1977</v>
      </c>
    </row>
    <row r="529" s="19" customFormat="1" ht="39" customHeight="1" spans="1:14">
      <c r="A529" s="27" t="s">
        <v>2048</v>
      </c>
      <c r="B529" s="27" t="s">
        <v>2049</v>
      </c>
      <c r="C529" s="29" t="s">
        <v>1972</v>
      </c>
      <c r="D529" s="27"/>
      <c r="E529" s="27"/>
      <c r="F529" s="73"/>
      <c r="G529" s="30"/>
      <c r="H529" s="28"/>
      <c r="I529" s="30"/>
      <c r="J529" s="29"/>
      <c r="K529" s="65"/>
      <c r="L529" s="65"/>
      <c r="M529" s="27"/>
      <c r="N529" s="27">
        <v>300</v>
      </c>
    </row>
    <row r="530" s="20" customFormat="1" ht="40" customHeight="1" spans="1:14">
      <c r="A530" s="28">
        <v>1</v>
      </c>
      <c r="B530" s="28" t="s">
        <v>2050</v>
      </c>
      <c r="C530" s="34" t="s">
        <v>2051</v>
      </c>
      <c r="D530" s="28" t="s">
        <v>67</v>
      </c>
      <c r="E530" s="28" t="s">
        <v>284</v>
      </c>
      <c r="F530" s="41" t="s">
        <v>2052</v>
      </c>
      <c r="G530" s="28">
        <v>62</v>
      </c>
      <c r="H530" s="31" t="s">
        <v>32</v>
      </c>
      <c r="I530" s="28">
        <v>62</v>
      </c>
      <c r="J530" s="34" t="s">
        <v>2053</v>
      </c>
      <c r="K530" s="28">
        <v>2020.4</v>
      </c>
      <c r="L530" s="28">
        <v>2020.9</v>
      </c>
      <c r="M530" s="28" t="s">
        <v>1972</v>
      </c>
      <c r="N530" s="28" t="s">
        <v>1977</v>
      </c>
    </row>
    <row r="531" s="20" customFormat="1" ht="37" customHeight="1" spans="1:14">
      <c r="A531" s="28">
        <v>2</v>
      </c>
      <c r="B531" s="28" t="s">
        <v>2054</v>
      </c>
      <c r="C531" s="34" t="s">
        <v>2055</v>
      </c>
      <c r="D531" s="28" t="s">
        <v>73</v>
      </c>
      <c r="E531" s="28" t="s">
        <v>440</v>
      </c>
      <c r="F531" s="41" t="s">
        <v>2056</v>
      </c>
      <c r="G531" s="28">
        <v>55</v>
      </c>
      <c r="H531" s="31" t="s">
        <v>32</v>
      </c>
      <c r="I531" s="28">
        <v>55</v>
      </c>
      <c r="J531" s="34" t="s">
        <v>2057</v>
      </c>
      <c r="K531" s="28">
        <v>2020.4</v>
      </c>
      <c r="L531" s="28">
        <v>2020.9</v>
      </c>
      <c r="M531" s="28" t="s">
        <v>1972</v>
      </c>
      <c r="N531" s="28" t="s">
        <v>1977</v>
      </c>
    </row>
    <row r="532" s="20" customFormat="1" ht="56.25" spans="1:14">
      <c r="A532" s="28">
        <v>3</v>
      </c>
      <c r="B532" s="28" t="s">
        <v>2058</v>
      </c>
      <c r="C532" s="34" t="s">
        <v>2059</v>
      </c>
      <c r="D532" s="28" t="s">
        <v>2060</v>
      </c>
      <c r="E532" s="28" t="s">
        <v>2061</v>
      </c>
      <c r="F532" s="41" t="s">
        <v>2062</v>
      </c>
      <c r="G532" s="28">
        <v>37</v>
      </c>
      <c r="H532" s="31" t="s">
        <v>32</v>
      </c>
      <c r="I532" s="28">
        <v>37</v>
      </c>
      <c r="J532" s="34" t="s">
        <v>2063</v>
      </c>
      <c r="K532" s="28">
        <v>2020.4</v>
      </c>
      <c r="L532" s="28">
        <v>2020.9</v>
      </c>
      <c r="M532" s="28" t="s">
        <v>1972</v>
      </c>
      <c r="N532" s="28" t="s">
        <v>1977</v>
      </c>
    </row>
    <row r="533" s="20" customFormat="1" ht="52.5" spans="1:14">
      <c r="A533" s="28">
        <v>4</v>
      </c>
      <c r="B533" s="28" t="s">
        <v>2064</v>
      </c>
      <c r="C533" s="34" t="s">
        <v>2065</v>
      </c>
      <c r="D533" s="28" t="s">
        <v>67</v>
      </c>
      <c r="E533" s="28" t="s">
        <v>2066</v>
      </c>
      <c r="F533" s="41" t="s">
        <v>1987</v>
      </c>
      <c r="G533" s="28">
        <v>70</v>
      </c>
      <c r="H533" s="31" t="s">
        <v>32</v>
      </c>
      <c r="I533" s="28">
        <v>70</v>
      </c>
      <c r="J533" s="34" t="s">
        <v>2067</v>
      </c>
      <c r="K533" s="28">
        <v>2020.4</v>
      </c>
      <c r="L533" s="28">
        <v>2020.9</v>
      </c>
      <c r="M533" s="28" t="s">
        <v>1972</v>
      </c>
      <c r="N533" s="28" t="s">
        <v>1977</v>
      </c>
    </row>
    <row r="534" s="20" customFormat="1" ht="22.5" spans="1:14">
      <c r="A534" s="28">
        <v>5</v>
      </c>
      <c r="B534" s="28" t="s">
        <v>2068</v>
      </c>
      <c r="C534" s="34" t="s">
        <v>2069</v>
      </c>
      <c r="D534" s="28" t="s">
        <v>62</v>
      </c>
      <c r="E534" s="28" t="s">
        <v>2070</v>
      </c>
      <c r="F534" s="41" t="s">
        <v>2071</v>
      </c>
      <c r="G534" s="28">
        <v>26</v>
      </c>
      <c r="H534" s="31" t="s">
        <v>32</v>
      </c>
      <c r="I534" s="28">
        <v>26</v>
      </c>
      <c r="J534" s="34" t="s">
        <v>2072</v>
      </c>
      <c r="K534" s="28">
        <v>2020.4</v>
      </c>
      <c r="L534" s="28">
        <v>2020.9</v>
      </c>
      <c r="M534" s="28" t="s">
        <v>1972</v>
      </c>
      <c r="N534" s="28" t="s">
        <v>1977</v>
      </c>
    </row>
    <row r="535" s="20" customFormat="1" ht="52.5" spans="1:14">
      <c r="A535" s="28">
        <v>6</v>
      </c>
      <c r="B535" s="28" t="s">
        <v>2073</v>
      </c>
      <c r="C535" s="34" t="s">
        <v>2074</v>
      </c>
      <c r="D535" s="39" t="s">
        <v>95</v>
      </c>
      <c r="E535" s="28" t="s">
        <v>312</v>
      </c>
      <c r="F535" s="41" t="s">
        <v>1987</v>
      </c>
      <c r="G535" s="28">
        <v>32</v>
      </c>
      <c r="H535" s="31" t="s">
        <v>32</v>
      </c>
      <c r="I535" s="28">
        <v>32</v>
      </c>
      <c r="J535" s="34" t="s">
        <v>2072</v>
      </c>
      <c r="K535" s="28">
        <v>2020.4</v>
      </c>
      <c r="L535" s="28">
        <v>2020.9</v>
      </c>
      <c r="M535" s="28" t="s">
        <v>1972</v>
      </c>
      <c r="N535" s="28" t="s">
        <v>1977</v>
      </c>
    </row>
    <row r="536" s="20" customFormat="1" ht="52.5" spans="1:14">
      <c r="A536" s="28">
        <v>7</v>
      </c>
      <c r="B536" s="28" t="s">
        <v>2075</v>
      </c>
      <c r="C536" s="34" t="s">
        <v>2076</v>
      </c>
      <c r="D536" s="28" t="s">
        <v>2017</v>
      </c>
      <c r="E536" s="28" t="s">
        <v>2077</v>
      </c>
      <c r="F536" s="41" t="s">
        <v>1987</v>
      </c>
      <c r="G536" s="28">
        <v>10</v>
      </c>
      <c r="H536" s="31" t="s">
        <v>32</v>
      </c>
      <c r="I536" s="28">
        <v>10</v>
      </c>
      <c r="J536" s="34" t="s">
        <v>2078</v>
      </c>
      <c r="K536" s="28">
        <v>2020.4</v>
      </c>
      <c r="L536" s="28">
        <v>2020.9</v>
      </c>
      <c r="M536" s="28" t="s">
        <v>1972</v>
      </c>
      <c r="N536" s="28" t="s">
        <v>1977</v>
      </c>
    </row>
    <row r="537" s="20" customFormat="1" ht="52.5" spans="1:14">
      <c r="A537" s="28">
        <v>8</v>
      </c>
      <c r="B537" s="28" t="s">
        <v>2079</v>
      </c>
      <c r="C537" s="34" t="s">
        <v>2080</v>
      </c>
      <c r="D537" s="28" t="s">
        <v>84</v>
      </c>
      <c r="E537" s="28" t="s">
        <v>2081</v>
      </c>
      <c r="F537" s="41" t="s">
        <v>1987</v>
      </c>
      <c r="G537" s="28">
        <v>8</v>
      </c>
      <c r="H537" s="31" t="s">
        <v>32</v>
      </c>
      <c r="I537" s="28">
        <v>8</v>
      </c>
      <c r="J537" s="34" t="s">
        <v>2082</v>
      </c>
      <c r="K537" s="28">
        <v>2020.4</v>
      </c>
      <c r="L537" s="28">
        <v>2020.9</v>
      </c>
      <c r="M537" s="28" t="s">
        <v>1972</v>
      </c>
      <c r="N537" s="28" t="s">
        <v>1977</v>
      </c>
    </row>
    <row r="538" s="19" customFormat="1" ht="31" customHeight="1" spans="1:14">
      <c r="A538" s="27" t="s">
        <v>2083</v>
      </c>
      <c r="B538" s="27" t="s">
        <v>2084</v>
      </c>
      <c r="C538" s="29" t="s">
        <v>1972</v>
      </c>
      <c r="D538" s="27"/>
      <c r="E538" s="27"/>
      <c r="F538" s="27"/>
      <c r="G538" s="30"/>
      <c r="H538" s="28"/>
      <c r="I538" s="30"/>
      <c r="J538" s="29"/>
      <c r="K538" s="65"/>
      <c r="L538" s="65"/>
      <c r="M538" s="27"/>
      <c r="N538" s="27">
        <v>500</v>
      </c>
    </row>
    <row r="539" s="20" customFormat="1" ht="52" customHeight="1" spans="1:14">
      <c r="A539" s="28">
        <v>1</v>
      </c>
      <c r="B539" s="28" t="s">
        <v>2085</v>
      </c>
      <c r="C539" s="34" t="s">
        <v>2086</v>
      </c>
      <c r="D539" s="28" t="s">
        <v>2087</v>
      </c>
      <c r="E539" s="28" t="s">
        <v>2088</v>
      </c>
      <c r="F539" s="74" t="s">
        <v>2089</v>
      </c>
      <c r="G539" s="28">
        <v>500</v>
      </c>
      <c r="H539" s="31" t="s">
        <v>32</v>
      </c>
      <c r="I539" s="28">
        <v>500</v>
      </c>
      <c r="J539" s="77" t="s">
        <v>2090</v>
      </c>
      <c r="K539" s="78">
        <v>43952</v>
      </c>
      <c r="L539" s="79">
        <v>44196</v>
      </c>
      <c r="M539" s="28" t="s">
        <v>2091</v>
      </c>
      <c r="N539" s="28" t="s">
        <v>2092</v>
      </c>
    </row>
    <row r="540" s="19" customFormat="1" ht="31" customHeight="1" spans="1:14">
      <c r="A540" s="27" t="s">
        <v>2093</v>
      </c>
      <c r="B540" s="27" t="s">
        <v>2094</v>
      </c>
      <c r="C540" s="29" t="s">
        <v>2095</v>
      </c>
      <c r="D540" s="27"/>
      <c r="E540" s="27"/>
      <c r="F540" s="27"/>
      <c r="G540" s="30"/>
      <c r="H540" s="28"/>
      <c r="I540" s="30"/>
      <c r="J540" s="29"/>
      <c r="K540" s="65"/>
      <c r="L540" s="65"/>
      <c r="M540" s="27"/>
      <c r="N540" s="27">
        <v>600</v>
      </c>
    </row>
    <row r="541" s="19" customFormat="1" ht="28" customHeight="1" spans="1:14">
      <c r="A541" s="28">
        <v>1</v>
      </c>
      <c r="B541" s="28" t="s">
        <v>2096</v>
      </c>
      <c r="C541" s="75" t="s">
        <v>2097</v>
      </c>
      <c r="D541" s="28" t="s">
        <v>89</v>
      </c>
      <c r="E541" s="28" t="s">
        <v>1710</v>
      </c>
      <c r="F541" s="59" t="s">
        <v>2098</v>
      </c>
      <c r="G541" s="28">
        <f>0.05*27</f>
        <v>1.35</v>
      </c>
      <c r="H541" s="28" t="s">
        <v>32</v>
      </c>
      <c r="I541" s="28">
        <f>0.05*27</f>
        <v>1.35</v>
      </c>
      <c r="J541" s="68" t="s">
        <v>2099</v>
      </c>
      <c r="K541" s="62" t="s">
        <v>2100</v>
      </c>
      <c r="L541" s="62" t="s">
        <v>52</v>
      </c>
      <c r="M541" s="66" t="s">
        <v>2101</v>
      </c>
      <c r="N541" s="28" t="s">
        <v>2102</v>
      </c>
    </row>
    <row r="542" s="19" customFormat="1" ht="28" customHeight="1" spans="1:14">
      <c r="A542" s="28">
        <v>2</v>
      </c>
      <c r="B542" s="28" t="s">
        <v>2096</v>
      </c>
      <c r="C542" s="75" t="s">
        <v>2103</v>
      </c>
      <c r="D542" s="28" t="s">
        <v>89</v>
      </c>
      <c r="E542" s="28" t="s">
        <v>141</v>
      </c>
      <c r="F542" s="59" t="s">
        <v>2098</v>
      </c>
      <c r="G542" s="28">
        <f>0.05*50</f>
        <v>2.5</v>
      </c>
      <c r="H542" s="28" t="s">
        <v>32</v>
      </c>
      <c r="I542" s="28">
        <f>0.05*50</f>
        <v>2.5</v>
      </c>
      <c r="J542" s="68" t="s">
        <v>2104</v>
      </c>
      <c r="K542" s="62" t="s">
        <v>2100</v>
      </c>
      <c r="L542" s="62" t="s">
        <v>52</v>
      </c>
      <c r="M542" s="66" t="s">
        <v>2101</v>
      </c>
      <c r="N542" s="28" t="s">
        <v>1496</v>
      </c>
    </row>
    <row r="543" s="19" customFormat="1" ht="28" customHeight="1" spans="1:14">
      <c r="A543" s="28">
        <v>3</v>
      </c>
      <c r="B543" s="28" t="s">
        <v>2096</v>
      </c>
      <c r="C543" s="75" t="s">
        <v>2105</v>
      </c>
      <c r="D543" s="28" t="s">
        <v>89</v>
      </c>
      <c r="E543" s="28" t="s">
        <v>1484</v>
      </c>
      <c r="F543" s="59" t="s">
        <v>2098</v>
      </c>
      <c r="G543" s="28">
        <f>0.05*31</f>
        <v>1.55</v>
      </c>
      <c r="H543" s="28" t="s">
        <v>32</v>
      </c>
      <c r="I543" s="28">
        <f>0.05*31</f>
        <v>1.55</v>
      </c>
      <c r="J543" s="68" t="s">
        <v>2099</v>
      </c>
      <c r="K543" s="62" t="s">
        <v>2100</v>
      </c>
      <c r="L543" s="62" t="s">
        <v>52</v>
      </c>
      <c r="M543" s="66" t="s">
        <v>2101</v>
      </c>
      <c r="N543" s="28" t="s">
        <v>1487</v>
      </c>
    </row>
    <row r="544" s="19" customFormat="1" ht="28" customHeight="1" spans="1:14">
      <c r="A544" s="28">
        <v>4</v>
      </c>
      <c r="B544" s="28" t="s">
        <v>2096</v>
      </c>
      <c r="C544" s="75" t="s">
        <v>2106</v>
      </c>
      <c r="D544" s="28" t="s">
        <v>89</v>
      </c>
      <c r="E544" s="28" t="s">
        <v>2107</v>
      </c>
      <c r="F544" s="59" t="s">
        <v>2098</v>
      </c>
      <c r="G544" s="28">
        <f>0.05*28</f>
        <v>1.4</v>
      </c>
      <c r="H544" s="28" t="s">
        <v>32</v>
      </c>
      <c r="I544" s="28">
        <f>0.05*28</f>
        <v>1.4</v>
      </c>
      <c r="J544" s="68" t="s">
        <v>2099</v>
      </c>
      <c r="K544" s="62" t="s">
        <v>2100</v>
      </c>
      <c r="L544" s="62" t="s">
        <v>52</v>
      </c>
      <c r="M544" s="66" t="s">
        <v>2101</v>
      </c>
      <c r="N544" s="28" t="s">
        <v>2108</v>
      </c>
    </row>
    <row r="545" s="19" customFormat="1" ht="28" customHeight="1" spans="1:14">
      <c r="A545" s="28">
        <v>5</v>
      </c>
      <c r="B545" s="28" t="s">
        <v>2096</v>
      </c>
      <c r="C545" s="75" t="s">
        <v>2109</v>
      </c>
      <c r="D545" s="28" t="s">
        <v>89</v>
      </c>
      <c r="E545" s="28" t="s">
        <v>1512</v>
      </c>
      <c r="F545" s="59" t="s">
        <v>2098</v>
      </c>
      <c r="G545" s="28">
        <f>0.05*80</f>
        <v>4</v>
      </c>
      <c r="H545" s="28" t="s">
        <v>32</v>
      </c>
      <c r="I545" s="28">
        <f>0.05*80</f>
        <v>4</v>
      </c>
      <c r="J545" s="68" t="s">
        <v>2110</v>
      </c>
      <c r="K545" s="62" t="s">
        <v>2100</v>
      </c>
      <c r="L545" s="62" t="s">
        <v>52</v>
      </c>
      <c r="M545" s="66" t="s">
        <v>2101</v>
      </c>
      <c r="N545" s="28" t="s">
        <v>2111</v>
      </c>
    </row>
    <row r="546" s="19" customFormat="1" ht="28" customHeight="1" spans="1:14">
      <c r="A546" s="28">
        <v>6</v>
      </c>
      <c r="B546" s="28" t="s">
        <v>2096</v>
      </c>
      <c r="C546" s="75" t="s">
        <v>2112</v>
      </c>
      <c r="D546" s="28" t="s">
        <v>89</v>
      </c>
      <c r="E546" s="28" t="s">
        <v>137</v>
      </c>
      <c r="F546" s="59" t="s">
        <v>2098</v>
      </c>
      <c r="G546" s="28">
        <f>0.05*35</f>
        <v>1.75</v>
      </c>
      <c r="H546" s="28" t="s">
        <v>32</v>
      </c>
      <c r="I546" s="28">
        <f>0.05*35</f>
        <v>1.75</v>
      </c>
      <c r="J546" s="68" t="s">
        <v>2099</v>
      </c>
      <c r="K546" s="62" t="s">
        <v>2100</v>
      </c>
      <c r="L546" s="62" t="s">
        <v>52</v>
      </c>
      <c r="M546" s="66" t="s">
        <v>2101</v>
      </c>
      <c r="N546" s="28" t="s">
        <v>2113</v>
      </c>
    </row>
    <row r="547" s="19" customFormat="1" ht="28" customHeight="1" spans="1:14">
      <c r="A547" s="28">
        <v>7</v>
      </c>
      <c r="B547" s="28" t="s">
        <v>2096</v>
      </c>
      <c r="C547" s="75" t="s">
        <v>2106</v>
      </c>
      <c r="D547" s="28" t="s">
        <v>89</v>
      </c>
      <c r="E547" s="28" t="s">
        <v>700</v>
      </c>
      <c r="F547" s="59" t="s">
        <v>2098</v>
      </c>
      <c r="G547" s="28">
        <f>0.05*28</f>
        <v>1.4</v>
      </c>
      <c r="H547" s="28" t="s">
        <v>32</v>
      </c>
      <c r="I547" s="28">
        <f>0.05*28</f>
        <v>1.4</v>
      </c>
      <c r="J547" s="68" t="s">
        <v>2104</v>
      </c>
      <c r="K547" s="62" t="s">
        <v>2100</v>
      </c>
      <c r="L547" s="62" t="s">
        <v>52</v>
      </c>
      <c r="M547" s="66" t="s">
        <v>2101</v>
      </c>
      <c r="N547" s="28" t="s">
        <v>2114</v>
      </c>
    </row>
    <row r="548" s="19" customFormat="1" ht="28" customHeight="1" spans="1:14">
      <c r="A548" s="28">
        <v>8</v>
      </c>
      <c r="B548" s="28" t="s">
        <v>2096</v>
      </c>
      <c r="C548" s="75" t="s">
        <v>2115</v>
      </c>
      <c r="D548" s="28" t="s">
        <v>89</v>
      </c>
      <c r="E548" s="28" t="s">
        <v>394</v>
      </c>
      <c r="F548" s="59" t="s">
        <v>2098</v>
      </c>
      <c r="G548" s="28">
        <f>0.05*100</f>
        <v>5</v>
      </c>
      <c r="H548" s="28" t="s">
        <v>32</v>
      </c>
      <c r="I548" s="28">
        <f>0.05*100</f>
        <v>5</v>
      </c>
      <c r="J548" s="68" t="s">
        <v>2116</v>
      </c>
      <c r="K548" s="62" t="s">
        <v>2100</v>
      </c>
      <c r="L548" s="62" t="s">
        <v>52</v>
      </c>
      <c r="M548" s="66" t="s">
        <v>2101</v>
      </c>
      <c r="N548" s="28" t="s">
        <v>1509</v>
      </c>
    </row>
    <row r="549" s="19" customFormat="1" ht="28" customHeight="1" spans="1:14">
      <c r="A549" s="28">
        <v>9</v>
      </c>
      <c r="B549" s="28" t="s">
        <v>2096</v>
      </c>
      <c r="C549" s="75" t="s">
        <v>2117</v>
      </c>
      <c r="D549" s="28" t="s">
        <v>95</v>
      </c>
      <c r="E549" s="28" t="s">
        <v>744</v>
      </c>
      <c r="F549" s="59" t="s">
        <v>2098</v>
      </c>
      <c r="G549" s="28">
        <f>0.05*140</f>
        <v>7</v>
      </c>
      <c r="H549" s="28" t="s">
        <v>32</v>
      </c>
      <c r="I549" s="28">
        <f>0.05*140</f>
        <v>7</v>
      </c>
      <c r="J549" s="68" t="s">
        <v>2116</v>
      </c>
      <c r="K549" s="62" t="s">
        <v>2100</v>
      </c>
      <c r="L549" s="62" t="s">
        <v>52</v>
      </c>
      <c r="M549" s="66" t="s">
        <v>2101</v>
      </c>
      <c r="N549" s="28" t="s">
        <v>1551</v>
      </c>
    </row>
    <row r="550" s="19" customFormat="1" ht="28" customHeight="1" spans="1:14">
      <c r="A550" s="28">
        <v>10</v>
      </c>
      <c r="B550" s="28" t="s">
        <v>2096</v>
      </c>
      <c r="C550" s="75" t="s">
        <v>2109</v>
      </c>
      <c r="D550" s="28" t="s">
        <v>95</v>
      </c>
      <c r="E550" s="28" t="s">
        <v>336</v>
      </c>
      <c r="F550" s="59" t="s">
        <v>2098</v>
      </c>
      <c r="G550" s="28">
        <f>0.05*80</f>
        <v>4</v>
      </c>
      <c r="H550" s="28" t="s">
        <v>32</v>
      </c>
      <c r="I550" s="28">
        <f>0.05*80</f>
        <v>4</v>
      </c>
      <c r="J550" s="68" t="s">
        <v>2110</v>
      </c>
      <c r="K550" s="62" t="s">
        <v>2100</v>
      </c>
      <c r="L550" s="62" t="s">
        <v>52</v>
      </c>
      <c r="M550" s="66" t="s">
        <v>2101</v>
      </c>
      <c r="N550" s="28" t="s">
        <v>1546</v>
      </c>
    </row>
    <row r="551" s="19" customFormat="1" ht="28" customHeight="1" spans="1:14">
      <c r="A551" s="28">
        <v>11</v>
      </c>
      <c r="B551" s="28" t="s">
        <v>2096</v>
      </c>
      <c r="C551" s="75" t="s">
        <v>2118</v>
      </c>
      <c r="D551" s="28" t="s">
        <v>95</v>
      </c>
      <c r="E551" s="28" t="s">
        <v>631</v>
      </c>
      <c r="F551" s="59" t="s">
        <v>2098</v>
      </c>
      <c r="G551" s="28">
        <f>0.05*40</f>
        <v>2</v>
      </c>
      <c r="H551" s="28" t="s">
        <v>32</v>
      </c>
      <c r="I551" s="28">
        <f>0.05*40</f>
        <v>2</v>
      </c>
      <c r="J551" s="68" t="s">
        <v>2104</v>
      </c>
      <c r="K551" s="62" t="s">
        <v>2100</v>
      </c>
      <c r="L551" s="62" t="s">
        <v>52</v>
      </c>
      <c r="M551" s="66" t="s">
        <v>2101</v>
      </c>
      <c r="N551" s="28" t="s">
        <v>1574</v>
      </c>
    </row>
    <row r="552" s="19" customFormat="1" ht="28" customHeight="1" spans="1:14">
      <c r="A552" s="28">
        <v>12</v>
      </c>
      <c r="B552" s="28" t="s">
        <v>2096</v>
      </c>
      <c r="C552" s="75" t="s">
        <v>2119</v>
      </c>
      <c r="D552" s="28" t="s">
        <v>95</v>
      </c>
      <c r="E552" s="28" t="s">
        <v>232</v>
      </c>
      <c r="F552" s="59" t="s">
        <v>2098</v>
      </c>
      <c r="G552" s="28">
        <f>0.05*7</f>
        <v>0.35</v>
      </c>
      <c r="H552" s="28" t="s">
        <v>32</v>
      </c>
      <c r="I552" s="28">
        <f>0.05*7</f>
        <v>0.35</v>
      </c>
      <c r="J552" s="68" t="s">
        <v>2120</v>
      </c>
      <c r="K552" s="62" t="s">
        <v>2100</v>
      </c>
      <c r="L552" s="62" t="s">
        <v>52</v>
      </c>
      <c r="M552" s="66" t="s">
        <v>2101</v>
      </c>
      <c r="N552" s="28" t="s">
        <v>2121</v>
      </c>
    </row>
    <row r="553" s="19" customFormat="1" ht="28" customHeight="1" spans="1:14">
      <c r="A553" s="28">
        <v>13</v>
      </c>
      <c r="B553" s="28" t="s">
        <v>2096</v>
      </c>
      <c r="C553" s="75" t="s">
        <v>2122</v>
      </c>
      <c r="D553" s="28" t="s">
        <v>95</v>
      </c>
      <c r="E553" s="28" t="s">
        <v>2123</v>
      </c>
      <c r="F553" s="59" t="s">
        <v>2098</v>
      </c>
      <c r="G553" s="28">
        <f>0.05*65</f>
        <v>3.25</v>
      </c>
      <c r="H553" s="28" t="s">
        <v>32</v>
      </c>
      <c r="I553" s="28">
        <f>0.05*65</f>
        <v>3.25</v>
      </c>
      <c r="J553" s="68" t="s">
        <v>2110</v>
      </c>
      <c r="K553" s="62" t="s">
        <v>2100</v>
      </c>
      <c r="L553" s="62" t="s">
        <v>52</v>
      </c>
      <c r="M553" s="66" t="s">
        <v>2101</v>
      </c>
      <c r="N553" s="28" t="s">
        <v>2124</v>
      </c>
    </row>
    <row r="554" s="19" customFormat="1" ht="28" customHeight="1" spans="1:14">
      <c r="A554" s="28">
        <v>14</v>
      </c>
      <c r="B554" s="28" t="s">
        <v>2096</v>
      </c>
      <c r="C554" s="75" t="s">
        <v>2109</v>
      </c>
      <c r="D554" s="28" t="s">
        <v>95</v>
      </c>
      <c r="E554" s="28" t="s">
        <v>249</v>
      </c>
      <c r="F554" s="59" t="s">
        <v>2098</v>
      </c>
      <c r="G554" s="28">
        <f>0.05*80</f>
        <v>4</v>
      </c>
      <c r="H554" s="28" t="s">
        <v>32</v>
      </c>
      <c r="I554" s="28">
        <f>0.05*80</f>
        <v>4</v>
      </c>
      <c r="J554" s="68" t="s">
        <v>2116</v>
      </c>
      <c r="K554" s="62" t="s">
        <v>2100</v>
      </c>
      <c r="L554" s="62" t="s">
        <v>52</v>
      </c>
      <c r="M554" s="66" t="s">
        <v>2101</v>
      </c>
      <c r="N554" s="28" t="s">
        <v>1590</v>
      </c>
    </row>
    <row r="555" s="19" customFormat="1" ht="28" customHeight="1" spans="1:14">
      <c r="A555" s="28">
        <v>15</v>
      </c>
      <c r="B555" s="28" t="s">
        <v>2096</v>
      </c>
      <c r="C555" s="75" t="s">
        <v>2125</v>
      </c>
      <c r="D555" s="28" t="s">
        <v>95</v>
      </c>
      <c r="E555" s="28" t="s">
        <v>312</v>
      </c>
      <c r="F555" s="59" t="s">
        <v>2098</v>
      </c>
      <c r="G555" s="28">
        <f>0.05*58</f>
        <v>2.9</v>
      </c>
      <c r="H555" s="28" t="s">
        <v>32</v>
      </c>
      <c r="I555" s="28">
        <f>0.05*58</f>
        <v>2.9</v>
      </c>
      <c r="J555" s="68" t="s">
        <v>2110</v>
      </c>
      <c r="K555" s="62" t="s">
        <v>2100</v>
      </c>
      <c r="L555" s="62" t="s">
        <v>52</v>
      </c>
      <c r="M555" s="66" t="s">
        <v>2101</v>
      </c>
      <c r="N555" s="28" t="s">
        <v>2126</v>
      </c>
    </row>
    <row r="556" s="19" customFormat="1" ht="28" customHeight="1" spans="1:14">
      <c r="A556" s="28">
        <v>16</v>
      </c>
      <c r="B556" s="28" t="s">
        <v>2096</v>
      </c>
      <c r="C556" s="75" t="s">
        <v>2127</v>
      </c>
      <c r="D556" s="28" t="s">
        <v>29</v>
      </c>
      <c r="E556" s="60" t="s">
        <v>2128</v>
      </c>
      <c r="F556" s="59" t="s">
        <v>2098</v>
      </c>
      <c r="G556" s="28">
        <f>0.05*60</f>
        <v>3</v>
      </c>
      <c r="H556" s="28" t="s">
        <v>32</v>
      </c>
      <c r="I556" s="28">
        <f>0.05*60</f>
        <v>3</v>
      </c>
      <c r="J556" s="68" t="s">
        <v>2110</v>
      </c>
      <c r="K556" s="62" t="s">
        <v>2100</v>
      </c>
      <c r="L556" s="62" t="s">
        <v>52</v>
      </c>
      <c r="M556" s="66" t="s">
        <v>2101</v>
      </c>
      <c r="N556" s="60" t="s">
        <v>2129</v>
      </c>
    </row>
    <row r="557" s="19" customFormat="1" ht="28" customHeight="1" spans="1:14">
      <c r="A557" s="28">
        <v>17</v>
      </c>
      <c r="B557" s="28" t="s">
        <v>2096</v>
      </c>
      <c r="C557" s="75" t="s">
        <v>2127</v>
      </c>
      <c r="D557" s="28" t="s">
        <v>29</v>
      </c>
      <c r="E557" s="60" t="s">
        <v>2130</v>
      </c>
      <c r="F557" s="59" t="s">
        <v>2098</v>
      </c>
      <c r="G557" s="28">
        <f>0.05*60</f>
        <v>3</v>
      </c>
      <c r="H557" s="28" t="s">
        <v>32</v>
      </c>
      <c r="I557" s="28">
        <f>0.05*60</f>
        <v>3</v>
      </c>
      <c r="J557" s="68" t="s">
        <v>2110</v>
      </c>
      <c r="K557" s="62" t="s">
        <v>2100</v>
      </c>
      <c r="L557" s="62" t="s">
        <v>52</v>
      </c>
      <c r="M557" s="66" t="s">
        <v>2101</v>
      </c>
      <c r="N557" s="60" t="s">
        <v>2131</v>
      </c>
    </row>
    <row r="558" s="19" customFormat="1" ht="28" customHeight="1" spans="1:14">
      <c r="A558" s="28">
        <v>18</v>
      </c>
      <c r="B558" s="28" t="s">
        <v>2096</v>
      </c>
      <c r="C558" s="75" t="s">
        <v>2132</v>
      </c>
      <c r="D558" s="28" t="s">
        <v>29</v>
      </c>
      <c r="E558" s="28" t="s">
        <v>378</v>
      </c>
      <c r="F558" s="59" t="s">
        <v>2098</v>
      </c>
      <c r="G558" s="28">
        <f>0.05*70</f>
        <v>3.5</v>
      </c>
      <c r="H558" s="28" t="s">
        <v>32</v>
      </c>
      <c r="I558" s="28">
        <f>0.05*70</f>
        <v>3.5</v>
      </c>
      <c r="J558" s="68" t="s">
        <v>2110</v>
      </c>
      <c r="K558" s="62" t="s">
        <v>2100</v>
      </c>
      <c r="L558" s="62" t="s">
        <v>52</v>
      </c>
      <c r="M558" s="66" t="s">
        <v>2101</v>
      </c>
      <c r="N558" s="60" t="s">
        <v>2133</v>
      </c>
    </row>
    <row r="559" s="19" customFormat="1" ht="28" customHeight="1" spans="1:14">
      <c r="A559" s="28">
        <v>19</v>
      </c>
      <c r="B559" s="28" t="s">
        <v>2096</v>
      </c>
      <c r="C559" s="75" t="s">
        <v>2115</v>
      </c>
      <c r="D559" s="28" t="s">
        <v>29</v>
      </c>
      <c r="E559" s="60" t="s">
        <v>690</v>
      </c>
      <c r="F559" s="59" t="s">
        <v>2098</v>
      </c>
      <c r="G559" s="28">
        <f>0.05*100</f>
        <v>5</v>
      </c>
      <c r="H559" s="28" t="s">
        <v>32</v>
      </c>
      <c r="I559" s="28">
        <f>0.05*100</f>
        <v>5</v>
      </c>
      <c r="J559" s="68" t="s">
        <v>2116</v>
      </c>
      <c r="K559" s="62" t="s">
        <v>2100</v>
      </c>
      <c r="L559" s="62" t="s">
        <v>52</v>
      </c>
      <c r="M559" s="66" t="s">
        <v>2101</v>
      </c>
      <c r="N559" s="60" t="s">
        <v>2134</v>
      </c>
    </row>
    <row r="560" s="19" customFormat="1" ht="28" customHeight="1" spans="1:14">
      <c r="A560" s="28">
        <v>20</v>
      </c>
      <c r="B560" s="28" t="s">
        <v>2096</v>
      </c>
      <c r="C560" s="75" t="s">
        <v>2135</v>
      </c>
      <c r="D560" s="28" t="s">
        <v>29</v>
      </c>
      <c r="E560" s="60" t="s">
        <v>214</v>
      </c>
      <c r="F560" s="59" t="s">
        <v>2098</v>
      </c>
      <c r="G560" s="28">
        <f>0.05*45</f>
        <v>2.25</v>
      </c>
      <c r="H560" s="28" t="s">
        <v>32</v>
      </c>
      <c r="I560" s="28">
        <f>0.05*45</f>
        <v>2.25</v>
      </c>
      <c r="J560" s="68" t="s">
        <v>2136</v>
      </c>
      <c r="K560" s="62" t="s">
        <v>2100</v>
      </c>
      <c r="L560" s="62" t="s">
        <v>52</v>
      </c>
      <c r="M560" s="66" t="s">
        <v>2101</v>
      </c>
      <c r="N560" s="60" t="s">
        <v>2137</v>
      </c>
    </row>
    <row r="561" s="19" customFormat="1" ht="28" customHeight="1" spans="1:14">
      <c r="A561" s="28">
        <v>21</v>
      </c>
      <c r="B561" s="28" t="s">
        <v>2096</v>
      </c>
      <c r="C561" s="75" t="s">
        <v>2118</v>
      </c>
      <c r="D561" s="28" t="s">
        <v>29</v>
      </c>
      <c r="E561" s="60" t="s">
        <v>717</v>
      </c>
      <c r="F561" s="59" t="s">
        <v>2098</v>
      </c>
      <c r="G561" s="28">
        <f>0.05*40</f>
        <v>2</v>
      </c>
      <c r="H561" s="28" t="s">
        <v>32</v>
      </c>
      <c r="I561" s="28">
        <f>0.05*40</f>
        <v>2</v>
      </c>
      <c r="J561" s="68" t="s">
        <v>2104</v>
      </c>
      <c r="K561" s="62" t="s">
        <v>2100</v>
      </c>
      <c r="L561" s="62" t="s">
        <v>52</v>
      </c>
      <c r="M561" s="66" t="s">
        <v>2101</v>
      </c>
      <c r="N561" s="60" t="s">
        <v>2138</v>
      </c>
    </row>
    <row r="562" s="19" customFormat="1" ht="28" customHeight="1" spans="1:14">
      <c r="A562" s="28">
        <v>22</v>
      </c>
      <c r="B562" s="28" t="s">
        <v>2096</v>
      </c>
      <c r="C562" s="75" t="s">
        <v>2103</v>
      </c>
      <c r="D562" s="60" t="s">
        <v>45</v>
      </c>
      <c r="E562" s="76" t="s">
        <v>1128</v>
      </c>
      <c r="F562" s="59" t="s">
        <v>2098</v>
      </c>
      <c r="G562" s="28">
        <f t="shared" ref="G562:G564" si="16">0.05*50</f>
        <v>2.5</v>
      </c>
      <c r="H562" s="28" t="s">
        <v>32</v>
      </c>
      <c r="I562" s="28">
        <f t="shared" ref="I562:I564" si="17">0.05*50</f>
        <v>2.5</v>
      </c>
      <c r="J562" s="68" t="s">
        <v>2110</v>
      </c>
      <c r="K562" s="62" t="s">
        <v>2100</v>
      </c>
      <c r="L562" s="62" t="s">
        <v>52</v>
      </c>
      <c r="M562" s="66" t="s">
        <v>2101</v>
      </c>
      <c r="N562" s="76" t="s">
        <v>1131</v>
      </c>
    </row>
    <row r="563" s="19" customFormat="1" ht="28" customHeight="1" spans="1:14">
      <c r="A563" s="28">
        <v>23</v>
      </c>
      <c r="B563" s="28" t="s">
        <v>2096</v>
      </c>
      <c r="C563" s="75" t="s">
        <v>2103</v>
      </c>
      <c r="D563" s="60" t="s">
        <v>45</v>
      </c>
      <c r="E563" s="60" t="s">
        <v>1134</v>
      </c>
      <c r="F563" s="59" t="s">
        <v>2098</v>
      </c>
      <c r="G563" s="28">
        <f t="shared" si="16"/>
        <v>2.5</v>
      </c>
      <c r="H563" s="28" t="s">
        <v>32</v>
      </c>
      <c r="I563" s="28">
        <f t="shared" si="17"/>
        <v>2.5</v>
      </c>
      <c r="J563" s="68" t="s">
        <v>2110</v>
      </c>
      <c r="K563" s="62" t="s">
        <v>2100</v>
      </c>
      <c r="L563" s="62" t="s">
        <v>52</v>
      </c>
      <c r="M563" s="66" t="s">
        <v>2101</v>
      </c>
      <c r="N563" s="60" t="s">
        <v>1137</v>
      </c>
    </row>
    <row r="564" s="19" customFormat="1" ht="28" customHeight="1" spans="1:14">
      <c r="A564" s="28">
        <v>24</v>
      </c>
      <c r="B564" s="28" t="s">
        <v>2096</v>
      </c>
      <c r="C564" s="75" t="s">
        <v>2103</v>
      </c>
      <c r="D564" s="60" t="s">
        <v>45</v>
      </c>
      <c r="E564" s="60" t="s">
        <v>931</v>
      </c>
      <c r="F564" s="59" t="s">
        <v>2098</v>
      </c>
      <c r="G564" s="28">
        <f t="shared" si="16"/>
        <v>2.5</v>
      </c>
      <c r="H564" s="28" t="s">
        <v>32</v>
      </c>
      <c r="I564" s="28">
        <f t="shared" si="17"/>
        <v>2.5</v>
      </c>
      <c r="J564" s="68" t="s">
        <v>2110</v>
      </c>
      <c r="K564" s="62" t="s">
        <v>2100</v>
      </c>
      <c r="L564" s="62" t="s">
        <v>52</v>
      </c>
      <c r="M564" s="66" t="s">
        <v>2101</v>
      </c>
      <c r="N564" s="60" t="s">
        <v>1120</v>
      </c>
    </row>
    <row r="565" s="19" customFormat="1" ht="28" customHeight="1" spans="1:14">
      <c r="A565" s="28">
        <v>25</v>
      </c>
      <c r="B565" s="28" t="s">
        <v>2096</v>
      </c>
      <c r="C565" s="75" t="s">
        <v>2139</v>
      </c>
      <c r="D565" s="28" t="s">
        <v>50</v>
      </c>
      <c r="E565" s="28" t="s">
        <v>1185</v>
      </c>
      <c r="F565" s="59" t="s">
        <v>2098</v>
      </c>
      <c r="G565" s="28">
        <f>0.05*200</f>
        <v>10</v>
      </c>
      <c r="H565" s="28" t="s">
        <v>32</v>
      </c>
      <c r="I565" s="28">
        <f>0.05*200</f>
        <v>10</v>
      </c>
      <c r="J565" s="68" t="s">
        <v>2140</v>
      </c>
      <c r="K565" s="62" t="s">
        <v>2100</v>
      </c>
      <c r="L565" s="62" t="s">
        <v>52</v>
      </c>
      <c r="M565" s="66" t="s">
        <v>2101</v>
      </c>
      <c r="N565" s="28" t="s">
        <v>1187</v>
      </c>
    </row>
    <row r="566" s="19" customFormat="1" ht="28" customHeight="1" spans="1:14">
      <c r="A566" s="28">
        <v>26</v>
      </c>
      <c r="B566" s="28" t="s">
        <v>2096</v>
      </c>
      <c r="C566" s="75" t="s">
        <v>2112</v>
      </c>
      <c r="D566" s="28" t="s">
        <v>50</v>
      </c>
      <c r="E566" s="28" t="s">
        <v>1155</v>
      </c>
      <c r="F566" s="59" t="s">
        <v>2098</v>
      </c>
      <c r="G566" s="28">
        <f>0.05*35</f>
        <v>1.75</v>
      </c>
      <c r="H566" s="28" t="s">
        <v>32</v>
      </c>
      <c r="I566" s="28">
        <f>0.05*35</f>
        <v>1.75</v>
      </c>
      <c r="J566" s="68" t="s">
        <v>2099</v>
      </c>
      <c r="K566" s="62" t="s">
        <v>2100</v>
      </c>
      <c r="L566" s="62" t="s">
        <v>52</v>
      </c>
      <c r="M566" s="66" t="s">
        <v>2101</v>
      </c>
      <c r="N566" s="28" t="s">
        <v>1163</v>
      </c>
    </row>
    <row r="567" s="19" customFormat="1" ht="28" customHeight="1" spans="1:14">
      <c r="A567" s="28">
        <v>27</v>
      </c>
      <c r="B567" s="28" t="s">
        <v>2096</v>
      </c>
      <c r="C567" s="75" t="s">
        <v>2141</v>
      </c>
      <c r="D567" s="28" t="s">
        <v>50</v>
      </c>
      <c r="E567" s="28" t="s">
        <v>1757</v>
      </c>
      <c r="F567" s="59" t="s">
        <v>2098</v>
      </c>
      <c r="G567" s="28">
        <f>0.05*20</f>
        <v>1</v>
      </c>
      <c r="H567" s="28" t="s">
        <v>32</v>
      </c>
      <c r="I567" s="28">
        <f>0.05*20</f>
        <v>1</v>
      </c>
      <c r="J567" s="68" t="s">
        <v>2099</v>
      </c>
      <c r="K567" s="62" t="s">
        <v>2100</v>
      </c>
      <c r="L567" s="62" t="s">
        <v>52</v>
      </c>
      <c r="M567" s="66" t="s">
        <v>2101</v>
      </c>
      <c r="N567" s="28" t="s">
        <v>2142</v>
      </c>
    </row>
    <row r="568" s="19" customFormat="1" ht="28" customHeight="1" spans="1:14">
      <c r="A568" s="28">
        <v>28</v>
      </c>
      <c r="B568" s="28" t="s">
        <v>2096</v>
      </c>
      <c r="C568" s="75" t="s">
        <v>2115</v>
      </c>
      <c r="D568" s="28" t="s">
        <v>50</v>
      </c>
      <c r="E568" s="28" t="s">
        <v>278</v>
      </c>
      <c r="F568" s="59" t="s">
        <v>2098</v>
      </c>
      <c r="G568" s="28">
        <f>0.05*100</f>
        <v>5</v>
      </c>
      <c r="H568" s="28" t="s">
        <v>32</v>
      </c>
      <c r="I568" s="28">
        <f>0.05*100</f>
        <v>5</v>
      </c>
      <c r="J568" s="68" t="s">
        <v>2116</v>
      </c>
      <c r="K568" s="62" t="s">
        <v>2100</v>
      </c>
      <c r="L568" s="62" t="s">
        <v>52</v>
      </c>
      <c r="M568" s="66" t="s">
        <v>2101</v>
      </c>
      <c r="N568" s="28" t="s">
        <v>1196</v>
      </c>
    </row>
    <row r="569" s="19" customFormat="1" ht="28" customHeight="1" spans="1:14">
      <c r="A569" s="28">
        <v>29</v>
      </c>
      <c r="B569" s="28" t="s">
        <v>2096</v>
      </c>
      <c r="C569" s="75" t="s">
        <v>2143</v>
      </c>
      <c r="D569" s="28" t="s">
        <v>50</v>
      </c>
      <c r="E569" s="28" t="s">
        <v>686</v>
      </c>
      <c r="F569" s="59" t="s">
        <v>2098</v>
      </c>
      <c r="G569" s="28">
        <f>0.05*30</f>
        <v>1.5</v>
      </c>
      <c r="H569" s="28" t="s">
        <v>32</v>
      </c>
      <c r="I569" s="28">
        <f>0.05*30</f>
        <v>1.5</v>
      </c>
      <c r="J569" s="68" t="s">
        <v>2099</v>
      </c>
      <c r="K569" s="62" t="s">
        <v>2100</v>
      </c>
      <c r="L569" s="62" t="s">
        <v>52</v>
      </c>
      <c r="M569" s="66" t="s">
        <v>2101</v>
      </c>
      <c r="N569" s="28" t="s">
        <v>2144</v>
      </c>
    </row>
    <row r="570" s="19" customFormat="1" ht="28" customHeight="1" spans="1:14">
      <c r="A570" s="28">
        <v>30</v>
      </c>
      <c r="B570" s="28" t="s">
        <v>2096</v>
      </c>
      <c r="C570" s="75" t="s">
        <v>2145</v>
      </c>
      <c r="D570" s="28" t="s">
        <v>50</v>
      </c>
      <c r="E570" s="28" t="s">
        <v>133</v>
      </c>
      <c r="F570" s="59" t="s">
        <v>2098</v>
      </c>
      <c r="G570" s="28">
        <f>0.05*6</f>
        <v>0.3</v>
      </c>
      <c r="H570" s="28" t="s">
        <v>32</v>
      </c>
      <c r="I570" s="28">
        <f>0.05*6</f>
        <v>0.3</v>
      </c>
      <c r="J570" s="68" t="s">
        <v>2120</v>
      </c>
      <c r="K570" s="62" t="s">
        <v>2100</v>
      </c>
      <c r="L570" s="62" t="s">
        <v>52</v>
      </c>
      <c r="M570" s="66" t="s">
        <v>2101</v>
      </c>
      <c r="N570" s="28" t="s">
        <v>1168</v>
      </c>
    </row>
    <row r="571" s="19" customFormat="1" ht="28" customHeight="1" spans="1:14">
      <c r="A571" s="28">
        <v>31</v>
      </c>
      <c r="B571" s="28" t="s">
        <v>2096</v>
      </c>
      <c r="C571" s="75" t="s">
        <v>2146</v>
      </c>
      <c r="D571" s="28" t="s">
        <v>39</v>
      </c>
      <c r="E571" s="28" t="s">
        <v>389</v>
      </c>
      <c r="F571" s="59" t="s">
        <v>2098</v>
      </c>
      <c r="G571" s="28">
        <f>0.05*2</f>
        <v>0.1</v>
      </c>
      <c r="H571" s="28" t="s">
        <v>32</v>
      </c>
      <c r="I571" s="28">
        <f>0.05*2</f>
        <v>0.1</v>
      </c>
      <c r="J571" s="68" t="s">
        <v>2147</v>
      </c>
      <c r="K571" s="62" t="s">
        <v>2100</v>
      </c>
      <c r="L571" s="62" t="s">
        <v>52</v>
      </c>
      <c r="M571" s="66" t="s">
        <v>2101</v>
      </c>
      <c r="N571" s="28" t="s">
        <v>2148</v>
      </c>
    </row>
    <row r="572" s="19" customFormat="1" ht="28" customHeight="1" spans="1:14">
      <c r="A572" s="28">
        <v>32</v>
      </c>
      <c r="B572" s="28" t="s">
        <v>2096</v>
      </c>
      <c r="C572" s="75" t="s">
        <v>2141</v>
      </c>
      <c r="D572" s="28" t="s">
        <v>39</v>
      </c>
      <c r="E572" s="28" t="s">
        <v>2149</v>
      </c>
      <c r="F572" s="59" t="s">
        <v>2098</v>
      </c>
      <c r="G572" s="28">
        <f>0.05*20</f>
        <v>1</v>
      </c>
      <c r="H572" s="28" t="s">
        <v>32</v>
      </c>
      <c r="I572" s="28">
        <f>0.05*20</f>
        <v>1</v>
      </c>
      <c r="J572" s="68" t="s">
        <v>2099</v>
      </c>
      <c r="K572" s="62" t="s">
        <v>2100</v>
      </c>
      <c r="L572" s="62" t="s">
        <v>52</v>
      </c>
      <c r="M572" s="66" t="s">
        <v>2101</v>
      </c>
      <c r="N572" s="28" t="s">
        <v>2150</v>
      </c>
    </row>
    <row r="573" s="19" customFormat="1" ht="28" customHeight="1" spans="1:14">
      <c r="A573" s="28">
        <v>33</v>
      </c>
      <c r="B573" s="28" t="s">
        <v>2096</v>
      </c>
      <c r="C573" s="75" t="s">
        <v>2115</v>
      </c>
      <c r="D573" s="28" t="s">
        <v>39</v>
      </c>
      <c r="E573" s="28" t="s">
        <v>1029</v>
      </c>
      <c r="F573" s="59" t="s">
        <v>2098</v>
      </c>
      <c r="G573" s="28">
        <f>0.05*100</f>
        <v>5</v>
      </c>
      <c r="H573" s="28" t="s">
        <v>32</v>
      </c>
      <c r="I573" s="28">
        <f>0.05*100</f>
        <v>5</v>
      </c>
      <c r="J573" s="68" t="s">
        <v>2151</v>
      </c>
      <c r="K573" s="62" t="s">
        <v>2100</v>
      </c>
      <c r="L573" s="62" t="s">
        <v>52</v>
      </c>
      <c r="M573" s="66" t="s">
        <v>2101</v>
      </c>
      <c r="N573" s="28" t="s">
        <v>2152</v>
      </c>
    </row>
    <row r="574" s="19" customFormat="1" ht="28" customHeight="1" spans="1:14">
      <c r="A574" s="28">
        <v>34</v>
      </c>
      <c r="B574" s="28" t="s">
        <v>2096</v>
      </c>
      <c r="C574" s="75" t="s">
        <v>2118</v>
      </c>
      <c r="D574" s="28" t="s">
        <v>39</v>
      </c>
      <c r="E574" s="28" t="s">
        <v>823</v>
      </c>
      <c r="F574" s="59" t="s">
        <v>2098</v>
      </c>
      <c r="G574" s="28">
        <f>0.05*40</f>
        <v>2</v>
      </c>
      <c r="H574" s="28" t="s">
        <v>32</v>
      </c>
      <c r="I574" s="28">
        <f>0.05*40</f>
        <v>2</v>
      </c>
      <c r="J574" s="68" t="s">
        <v>2104</v>
      </c>
      <c r="K574" s="62" t="s">
        <v>2100</v>
      </c>
      <c r="L574" s="62" t="s">
        <v>52</v>
      </c>
      <c r="M574" s="66" t="s">
        <v>2101</v>
      </c>
      <c r="N574" s="28" t="s">
        <v>2153</v>
      </c>
    </row>
    <row r="575" s="19" customFormat="1" ht="28" customHeight="1" spans="1:14">
      <c r="A575" s="28">
        <v>35</v>
      </c>
      <c r="B575" s="28" t="s">
        <v>2096</v>
      </c>
      <c r="C575" s="75" t="s">
        <v>2141</v>
      </c>
      <c r="D575" s="28" t="s">
        <v>39</v>
      </c>
      <c r="E575" s="28" t="s">
        <v>1667</v>
      </c>
      <c r="F575" s="59" t="s">
        <v>2098</v>
      </c>
      <c r="G575" s="28">
        <f>0.05*20</f>
        <v>1</v>
      </c>
      <c r="H575" s="28" t="s">
        <v>32</v>
      </c>
      <c r="I575" s="28">
        <f>0.05*20</f>
        <v>1</v>
      </c>
      <c r="J575" s="68" t="s">
        <v>2154</v>
      </c>
      <c r="K575" s="62" t="s">
        <v>2100</v>
      </c>
      <c r="L575" s="62" t="s">
        <v>52</v>
      </c>
      <c r="M575" s="66" t="s">
        <v>2101</v>
      </c>
      <c r="N575" s="28" t="s">
        <v>2155</v>
      </c>
    </row>
    <row r="576" s="19" customFormat="1" ht="28" customHeight="1" spans="1:14">
      <c r="A576" s="28">
        <v>36</v>
      </c>
      <c r="B576" s="28" t="s">
        <v>2096</v>
      </c>
      <c r="C576" s="75" t="s">
        <v>2156</v>
      </c>
      <c r="D576" s="28" t="s">
        <v>39</v>
      </c>
      <c r="E576" s="28" t="s">
        <v>1036</v>
      </c>
      <c r="F576" s="59" t="s">
        <v>2098</v>
      </c>
      <c r="G576" s="28">
        <f>0.05*4</f>
        <v>0.2</v>
      </c>
      <c r="H576" s="28" t="s">
        <v>32</v>
      </c>
      <c r="I576" s="28">
        <f>0.05*4</f>
        <v>0.2</v>
      </c>
      <c r="J576" s="68" t="s">
        <v>2154</v>
      </c>
      <c r="K576" s="62" t="s">
        <v>2100</v>
      </c>
      <c r="L576" s="62" t="s">
        <v>52</v>
      </c>
      <c r="M576" s="66" t="s">
        <v>2101</v>
      </c>
      <c r="N576" s="28" t="s">
        <v>2157</v>
      </c>
    </row>
    <row r="577" s="19" customFormat="1" ht="28" customHeight="1" spans="1:14">
      <c r="A577" s="28">
        <v>37</v>
      </c>
      <c r="B577" s="28" t="s">
        <v>2096</v>
      </c>
      <c r="C577" s="75" t="s">
        <v>2118</v>
      </c>
      <c r="D577" s="28" t="s">
        <v>84</v>
      </c>
      <c r="E577" s="28" t="s">
        <v>947</v>
      </c>
      <c r="F577" s="59" t="s">
        <v>2098</v>
      </c>
      <c r="G577" s="28">
        <f>0.05*40</f>
        <v>2</v>
      </c>
      <c r="H577" s="28" t="s">
        <v>32</v>
      </c>
      <c r="I577" s="28">
        <f>0.05*40</f>
        <v>2</v>
      </c>
      <c r="J577" s="68" t="s">
        <v>2104</v>
      </c>
      <c r="K577" s="62" t="s">
        <v>2100</v>
      </c>
      <c r="L577" s="62" t="s">
        <v>52</v>
      </c>
      <c r="M577" s="66" t="s">
        <v>2101</v>
      </c>
      <c r="N577" s="28" t="s">
        <v>950</v>
      </c>
    </row>
    <row r="578" s="19" customFormat="1" ht="28" customHeight="1" spans="1:14">
      <c r="A578" s="28">
        <v>38</v>
      </c>
      <c r="B578" s="28" t="s">
        <v>2096</v>
      </c>
      <c r="C578" s="75" t="s">
        <v>2158</v>
      </c>
      <c r="D578" s="28" t="s">
        <v>84</v>
      </c>
      <c r="E578" s="28" t="s">
        <v>2159</v>
      </c>
      <c r="F578" s="59" t="s">
        <v>2098</v>
      </c>
      <c r="G578" s="28">
        <f>0.05*10</f>
        <v>0.5</v>
      </c>
      <c r="H578" s="28" t="s">
        <v>32</v>
      </c>
      <c r="I578" s="28">
        <f>0.05*10</f>
        <v>0.5</v>
      </c>
      <c r="J578" s="68" t="s">
        <v>2120</v>
      </c>
      <c r="K578" s="62" t="s">
        <v>2100</v>
      </c>
      <c r="L578" s="62" t="s">
        <v>52</v>
      </c>
      <c r="M578" s="66" t="s">
        <v>2101</v>
      </c>
      <c r="N578" s="28" t="s">
        <v>2159</v>
      </c>
    </row>
    <row r="579" s="19" customFormat="1" ht="28" customHeight="1" spans="1:14">
      <c r="A579" s="28">
        <v>39</v>
      </c>
      <c r="B579" s="28" t="s">
        <v>2096</v>
      </c>
      <c r="C579" s="75" t="s">
        <v>2160</v>
      </c>
      <c r="D579" s="28" t="s">
        <v>84</v>
      </c>
      <c r="E579" s="28" t="s">
        <v>2161</v>
      </c>
      <c r="F579" s="59" t="s">
        <v>2098</v>
      </c>
      <c r="G579" s="28">
        <f>0.05*25</f>
        <v>1.25</v>
      </c>
      <c r="H579" s="28" t="s">
        <v>32</v>
      </c>
      <c r="I579" s="28">
        <f>0.05*25</f>
        <v>1.25</v>
      </c>
      <c r="J579" s="68" t="s">
        <v>2099</v>
      </c>
      <c r="K579" s="62" t="s">
        <v>2100</v>
      </c>
      <c r="L579" s="62" t="s">
        <v>52</v>
      </c>
      <c r="M579" s="66" t="s">
        <v>2101</v>
      </c>
      <c r="N579" s="28" t="s">
        <v>2162</v>
      </c>
    </row>
    <row r="580" s="19" customFormat="1" ht="28" customHeight="1" spans="1:14">
      <c r="A580" s="28">
        <v>40</v>
      </c>
      <c r="B580" s="28" t="s">
        <v>2096</v>
      </c>
      <c r="C580" s="75" t="s">
        <v>2103</v>
      </c>
      <c r="D580" s="28" t="s">
        <v>84</v>
      </c>
      <c r="E580" s="28" t="s">
        <v>399</v>
      </c>
      <c r="F580" s="59" t="s">
        <v>2098</v>
      </c>
      <c r="G580" s="28">
        <f>0.05*50</f>
        <v>2.5</v>
      </c>
      <c r="H580" s="28" t="s">
        <v>32</v>
      </c>
      <c r="I580" s="28">
        <f>0.05*50</f>
        <v>2.5</v>
      </c>
      <c r="J580" s="68" t="s">
        <v>2110</v>
      </c>
      <c r="K580" s="62" t="s">
        <v>2100</v>
      </c>
      <c r="L580" s="62" t="s">
        <v>52</v>
      </c>
      <c r="M580" s="66" t="s">
        <v>2101</v>
      </c>
      <c r="N580" s="28" t="s">
        <v>2163</v>
      </c>
    </row>
    <row r="581" s="19" customFormat="1" ht="28" customHeight="1" spans="1:14">
      <c r="A581" s="28">
        <v>41</v>
      </c>
      <c r="B581" s="28" t="s">
        <v>2096</v>
      </c>
      <c r="C581" s="75" t="s">
        <v>2115</v>
      </c>
      <c r="D581" s="28" t="s">
        <v>84</v>
      </c>
      <c r="E581" s="28" t="s">
        <v>556</v>
      </c>
      <c r="F581" s="59" t="s">
        <v>2098</v>
      </c>
      <c r="G581" s="28">
        <f t="shared" ref="G581:G584" si="18">0.05*100</f>
        <v>5</v>
      </c>
      <c r="H581" s="28" t="s">
        <v>32</v>
      </c>
      <c r="I581" s="28">
        <f t="shared" ref="I581:I584" si="19">0.05*100</f>
        <v>5</v>
      </c>
      <c r="J581" s="68" t="s">
        <v>2116</v>
      </c>
      <c r="K581" s="62" t="s">
        <v>2100</v>
      </c>
      <c r="L581" s="62" t="s">
        <v>52</v>
      </c>
      <c r="M581" s="66" t="s">
        <v>2101</v>
      </c>
      <c r="N581" s="28" t="s">
        <v>2164</v>
      </c>
    </row>
    <row r="582" s="19" customFormat="1" ht="28" customHeight="1" spans="1:14">
      <c r="A582" s="28">
        <v>42</v>
      </c>
      <c r="B582" s="28" t="s">
        <v>2096</v>
      </c>
      <c r="C582" s="75" t="s">
        <v>2115</v>
      </c>
      <c r="D582" s="28" t="s">
        <v>84</v>
      </c>
      <c r="E582" s="28" t="s">
        <v>1451</v>
      </c>
      <c r="F582" s="59" t="s">
        <v>2098</v>
      </c>
      <c r="G582" s="28">
        <f t="shared" si="18"/>
        <v>5</v>
      </c>
      <c r="H582" s="28" t="s">
        <v>32</v>
      </c>
      <c r="I582" s="28">
        <f t="shared" si="19"/>
        <v>5</v>
      </c>
      <c r="J582" s="68" t="s">
        <v>2116</v>
      </c>
      <c r="K582" s="62" t="s">
        <v>2100</v>
      </c>
      <c r="L582" s="62" t="s">
        <v>52</v>
      </c>
      <c r="M582" s="66" t="s">
        <v>2101</v>
      </c>
      <c r="N582" s="28" t="s">
        <v>2165</v>
      </c>
    </row>
    <row r="583" s="19" customFormat="1" ht="28" customHeight="1" spans="1:14">
      <c r="A583" s="28">
        <v>43</v>
      </c>
      <c r="B583" s="28" t="s">
        <v>2096</v>
      </c>
      <c r="C583" s="75" t="s">
        <v>2145</v>
      </c>
      <c r="D583" s="28" t="s">
        <v>84</v>
      </c>
      <c r="E583" s="28" t="s">
        <v>1437</v>
      </c>
      <c r="F583" s="59" t="s">
        <v>2098</v>
      </c>
      <c r="G583" s="28">
        <f>0.05*6</f>
        <v>0.3</v>
      </c>
      <c r="H583" s="28" t="s">
        <v>32</v>
      </c>
      <c r="I583" s="28">
        <f>0.05*6</f>
        <v>0.3</v>
      </c>
      <c r="J583" s="68" t="s">
        <v>2120</v>
      </c>
      <c r="K583" s="62" t="s">
        <v>2100</v>
      </c>
      <c r="L583" s="62" t="s">
        <v>52</v>
      </c>
      <c r="M583" s="66" t="s">
        <v>2101</v>
      </c>
      <c r="N583" s="28" t="s">
        <v>2166</v>
      </c>
    </row>
    <row r="584" s="19" customFormat="1" ht="28" customHeight="1" spans="1:14">
      <c r="A584" s="28">
        <v>44</v>
      </c>
      <c r="B584" s="28" t="s">
        <v>2096</v>
      </c>
      <c r="C584" s="75" t="s">
        <v>2115</v>
      </c>
      <c r="D584" s="28" t="s">
        <v>73</v>
      </c>
      <c r="E584" s="28" t="s">
        <v>2167</v>
      </c>
      <c r="F584" s="59" t="s">
        <v>2098</v>
      </c>
      <c r="G584" s="28">
        <f t="shared" si="18"/>
        <v>5</v>
      </c>
      <c r="H584" s="28" t="s">
        <v>32</v>
      </c>
      <c r="I584" s="28">
        <f t="shared" si="19"/>
        <v>5</v>
      </c>
      <c r="J584" s="68" t="s">
        <v>2116</v>
      </c>
      <c r="K584" s="62" t="s">
        <v>2100</v>
      </c>
      <c r="L584" s="62" t="s">
        <v>52</v>
      </c>
      <c r="M584" s="66" t="s">
        <v>2101</v>
      </c>
      <c r="N584" s="28" t="s">
        <v>2168</v>
      </c>
    </row>
    <row r="585" s="19" customFormat="1" ht="28" customHeight="1" spans="1:14">
      <c r="A585" s="28">
        <v>45</v>
      </c>
      <c r="B585" s="28" t="s">
        <v>2096</v>
      </c>
      <c r="C585" s="75" t="s">
        <v>2169</v>
      </c>
      <c r="D585" s="28" t="s">
        <v>73</v>
      </c>
      <c r="E585" s="28" t="s">
        <v>2170</v>
      </c>
      <c r="F585" s="59" t="s">
        <v>2098</v>
      </c>
      <c r="G585" s="28">
        <f>0.05*180</f>
        <v>9</v>
      </c>
      <c r="H585" s="28" t="s">
        <v>32</v>
      </c>
      <c r="I585" s="28">
        <f>0.05*180</f>
        <v>9</v>
      </c>
      <c r="J585" s="68" t="s">
        <v>2171</v>
      </c>
      <c r="K585" s="62" t="s">
        <v>2100</v>
      </c>
      <c r="L585" s="62" t="s">
        <v>52</v>
      </c>
      <c r="M585" s="66" t="s">
        <v>2101</v>
      </c>
      <c r="N585" s="28" t="s">
        <v>2172</v>
      </c>
    </row>
    <row r="586" s="19" customFormat="1" ht="28" customHeight="1" spans="1:14">
      <c r="A586" s="28">
        <v>46</v>
      </c>
      <c r="B586" s="28" t="s">
        <v>2096</v>
      </c>
      <c r="C586" s="75" t="s">
        <v>2173</v>
      </c>
      <c r="D586" s="28" t="s">
        <v>73</v>
      </c>
      <c r="E586" s="28" t="s">
        <v>121</v>
      </c>
      <c r="F586" s="59" t="s">
        <v>2098</v>
      </c>
      <c r="G586" s="28">
        <f>0.05*12</f>
        <v>0.6</v>
      </c>
      <c r="H586" s="28" t="s">
        <v>32</v>
      </c>
      <c r="I586" s="28">
        <f>0.05*12</f>
        <v>0.6</v>
      </c>
      <c r="J586" s="68" t="s">
        <v>2120</v>
      </c>
      <c r="K586" s="62" t="s">
        <v>2100</v>
      </c>
      <c r="L586" s="62" t="s">
        <v>52</v>
      </c>
      <c r="M586" s="66" t="s">
        <v>2101</v>
      </c>
      <c r="N586" s="28" t="s">
        <v>2174</v>
      </c>
    </row>
    <row r="587" s="19" customFormat="1" ht="28" customHeight="1" spans="1:14">
      <c r="A587" s="28">
        <v>47</v>
      </c>
      <c r="B587" s="28" t="s">
        <v>2096</v>
      </c>
      <c r="C587" s="75" t="s">
        <v>2175</v>
      </c>
      <c r="D587" s="40" t="s">
        <v>56</v>
      </c>
      <c r="E587" s="28" t="s">
        <v>647</v>
      </c>
      <c r="F587" s="59" t="s">
        <v>2098</v>
      </c>
      <c r="G587" s="28">
        <f>0.05*300</f>
        <v>15</v>
      </c>
      <c r="H587" s="28" t="s">
        <v>32</v>
      </c>
      <c r="I587" s="28">
        <f>0.05*300</f>
        <v>15</v>
      </c>
      <c r="J587" s="68" t="s">
        <v>2176</v>
      </c>
      <c r="K587" s="62" t="s">
        <v>2100</v>
      </c>
      <c r="L587" s="62" t="s">
        <v>52</v>
      </c>
      <c r="M587" s="66" t="s">
        <v>2101</v>
      </c>
      <c r="N587" s="28" t="s">
        <v>1248</v>
      </c>
    </row>
    <row r="588" s="19" customFormat="1" ht="28" customHeight="1" spans="1:14">
      <c r="A588" s="28">
        <v>48</v>
      </c>
      <c r="B588" s="28" t="s">
        <v>2096</v>
      </c>
      <c r="C588" s="75" t="s">
        <v>2115</v>
      </c>
      <c r="D588" s="40" t="s">
        <v>56</v>
      </c>
      <c r="E588" s="28" t="s">
        <v>1209</v>
      </c>
      <c r="F588" s="59" t="s">
        <v>2098</v>
      </c>
      <c r="G588" s="28">
        <f>0.05*100</f>
        <v>5</v>
      </c>
      <c r="H588" s="28" t="s">
        <v>32</v>
      </c>
      <c r="I588" s="28">
        <f>0.05*100</f>
        <v>5</v>
      </c>
      <c r="J588" s="68" t="s">
        <v>2116</v>
      </c>
      <c r="K588" s="62" t="s">
        <v>2100</v>
      </c>
      <c r="L588" s="62" t="s">
        <v>52</v>
      </c>
      <c r="M588" s="66" t="s">
        <v>2101</v>
      </c>
      <c r="N588" s="28" t="s">
        <v>1212</v>
      </c>
    </row>
    <row r="589" s="19" customFormat="1" ht="28" customHeight="1" spans="1:14">
      <c r="A589" s="28">
        <v>49</v>
      </c>
      <c r="B589" s="28" t="s">
        <v>2096</v>
      </c>
      <c r="C589" s="75" t="s">
        <v>2103</v>
      </c>
      <c r="D589" s="40" t="s">
        <v>56</v>
      </c>
      <c r="E589" s="28" t="s">
        <v>196</v>
      </c>
      <c r="F589" s="59" t="s">
        <v>2098</v>
      </c>
      <c r="G589" s="28">
        <f t="shared" ref="G589:G594" si="20">0.05*50</f>
        <v>2.5</v>
      </c>
      <c r="H589" s="28" t="s">
        <v>32</v>
      </c>
      <c r="I589" s="28">
        <f t="shared" ref="I589:I594" si="21">0.05*50</f>
        <v>2.5</v>
      </c>
      <c r="J589" s="68" t="s">
        <v>2104</v>
      </c>
      <c r="K589" s="62" t="s">
        <v>2100</v>
      </c>
      <c r="L589" s="62" t="s">
        <v>52</v>
      </c>
      <c r="M589" s="66" t="s">
        <v>2101</v>
      </c>
      <c r="N589" s="28" t="s">
        <v>1201</v>
      </c>
    </row>
    <row r="590" s="19" customFormat="1" ht="28" customHeight="1" spans="1:14">
      <c r="A590" s="28">
        <v>50</v>
      </c>
      <c r="B590" s="28" t="s">
        <v>2096</v>
      </c>
      <c r="C590" s="75" t="s">
        <v>2115</v>
      </c>
      <c r="D590" s="40" t="s">
        <v>56</v>
      </c>
      <c r="E590" s="28" t="s">
        <v>1220</v>
      </c>
      <c r="F590" s="59" t="s">
        <v>2098</v>
      </c>
      <c r="G590" s="28">
        <f>0.05*100</f>
        <v>5</v>
      </c>
      <c r="H590" s="28" t="s">
        <v>32</v>
      </c>
      <c r="I590" s="28">
        <f>0.05*100</f>
        <v>5</v>
      </c>
      <c r="J590" s="68" t="s">
        <v>2171</v>
      </c>
      <c r="K590" s="62" t="s">
        <v>2100</v>
      </c>
      <c r="L590" s="62" t="s">
        <v>52</v>
      </c>
      <c r="M590" s="66" t="s">
        <v>2101</v>
      </c>
      <c r="N590" s="28" t="s">
        <v>1223</v>
      </c>
    </row>
    <row r="591" s="19" customFormat="1" ht="28" customHeight="1" spans="1:14">
      <c r="A591" s="28">
        <v>51</v>
      </c>
      <c r="B591" s="28" t="s">
        <v>2096</v>
      </c>
      <c r="C591" s="75" t="s">
        <v>2103</v>
      </c>
      <c r="D591" s="40" t="s">
        <v>56</v>
      </c>
      <c r="E591" s="28" t="s">
        <v>2177</v>
      </c>
      <c r="F591" s="59" t="s">
        <v>2098</v>
      </c>
      <c r="G591" s="28">
        <f t="shared" si="20"/>
        <v>2.5</v>
      </c>
      <c r="H591" s="28" t="s">
        <v>32</v>
      </c>
      <c r="I591" s="28">
        <f t="shared" si="21"/>
        <v>2.5</v>
      </c>
      <c r="J591" s="68" t="s">
        <v>2104</v>
      </c>
      <c r="K591" s="62" t="s">
        <v>2100</v>
      </c>
      <c r="L591" s="62" t="s">
        <v>52</v>
      </c>
      <c r="M591" s="66" t="s">
        <v>2101</v>
      </c>
      <c r="N591" s="28" t="s">
        <v>2177</v>
      </c>
    </row>
    <row r="592" s="19" customFormat="1" ht="28" customHeight="1" spans="1:14">
      <c r="A592" s="28">
        <v>52</v>
      </c>
      <c r="B592" s="28" t="s">
        <v>2096</v>
      </c>
      <c r="C592" s="75" t="s">
        <v>2109</v>
      </c>
      <c r="D592" s="40" t="s">
        <v>62</v>
      </c>
      <c r="E592" s="28" t="s">
        <v>670</v>
      </c>
      <c r="F592" s="59" t="s">
        <v>2098</v>
      </c>
      <c r="G592" s="28">
        <f>0.05*80</f>
        <v>4</v>
      </c>
      <c r="H592" s="28" t="s">
        <v>32</v>
      </c>
      <c r="I592" s="28">
        <f>0.05*80</f>
        <v>4</v>
      </c>
      <c r="J592" s="68" t="s">
        <v>2116</v>
      </c>
      <c r="K592" s="62" t="s">
        <v>2100</v>
      </c>
      <c r="L592" s="62" t="s">
        <v>52</v>
      </c>
      <c r="M592" s="66" t="s">
        <v>2101</v>
      </c>
      <c r="N592" s="28" t="s">
        <v>2178</v>
      </c>
    </row>
    <row r="593" s="19" customFormat="1" ht="28" customHeight="1" spans="1:14">
      <c r="A593" s="28">
        <v>53</v>
      </c>
      <c r="B593" s="28" t="s">
        <v>2096</v>
      </c>
      <c r="C593" s="75" t="s">
        <v>2103</v>
      </c>
      <c r="D593" s="40" t="s">
        <v>62</v>
      </c>
      <c r="E593" s="28" t="s">
        <v>721</v>
      </c>
      <c r="F593" s="59" t="s">
        <v>2098</v>
      </c>
      <c r="G593" s="28">
        <f t="shared" si="20"/>
        <v>2.5</v>
      </c>
      <c r="H593" s="28" t="s">
        <v>32</v>
      </c>
      <c r="I593" s="28">
        <f t="shared" si="21"/>
        <v>2.5</v>
      </c>
      <c r="J593" s="68" t="s">
        <v>2104</v>
      </c>
      <c r="K593" s="62" t="s">
        <v>2100</v>
      </c>
      <c r="L593" s="62" t="s">
        <v>52</v>
      </c>
      <c r="M593" s="66" t="s">
        <v>2101</v>
      </c>
      <c r="N593" s="28" t="s">
        <v>2179</v>
      </c>
    </row>
    <row r="594" s="19" customFormat="1" ht="28" customHeight="1" spans="1:14">
      <c r="A594" s="28">
        <v>54</v>
      </c>
      <c r="B594" s="28" t="s">
        <v>2096</v>
      </c>
      <c r="C594" s="75" t="s">
        <v>2103</v>
      </c>
      <c r="D594" s="40" t="s">
        <v>62</v>
      </c>
      <c r="E594" s="28" t="s">
        <v>1732</v>
      </c>
      <c r="F594" s="59" t="s">
        <v>2098</v>
      </c>
      <c r="G594" s="28">
        <f t="shared" si="20"/>
        <v>2.5</v>
      </c>
      <c r="H594" s="28" t="s">
        <v>32</v>
      </c>
      <c r="I594" s="28">
        <f t="shared" si="21"/>
        <v>2.5</v>
      </c>
      <c r="J594" s="68" t="s">
        <v>2104</v>
      </c>
      <c r="K594" s="62" t="s">
        <v>2100</v>
      </c>
      <c r="L594" s="62" t="s">
        <v>52</v>
      </c>
      <c r="M594" s="66" t="s">
        <v>2101</v>
      </c>
      <c r="N594" s="28" t="s">
        <v>2180</v>
      </c>
    </row>
    <row r="595" s="19" customFormat="1" ht="28" customHeight="1" spans="1:14">
      <c r="A595" s="28">
        <v>55</v>
      </c>
      <c r="B595" s="28" t="s">
        <v>2096</v>
      </c>
      <c r="C595" s="75" t="s">
        <v>2181</v>
      </c>
      <c r="D595" s="40" t="s">
        <v>62</v>
      </c>
      <c r="E595" s="28" t="s">
        <v>2182</v>
      </c>
      <c r="F595" s="59" t="s">
        <v>2098</v>
      </c>
      <c r="G595" s="28">
        <f>0.05*90</f>
        <v>4.5</v>
      </c>
      <c r="H595" s="28" t="s">
        <v>32</v>
      </c>
      <c r="I595" s="28">
        <f>0.05*90</f>
        <v>4.5</v>
      </c>
      <c r="J595" s="68" t="s">
        <v>2116</v>
      </c>
      <c r="K595" s="62" t="s">
        <v>2100</v>
      </c>
      <c r="L595" s="62" t="s">
        <v>52</v>
      </c>
      <c r="M595" s="66" t="s">
        <v>2101</v>
      </c>
      <c r="N595" s="28" t="s">
        <v>2183</v>
      </c>
    </row>
    <row r="596" s="19" customFormat="1" ht="28" customHeight="1" spans="1:14">
      <c r="A596" s="28">
        <v>56</v>
      </c>
      <c r="B596" s="28" t="s">
        <v>2096</v>
      </c>
      <c r="C596" s="75" t="s">
        <v>2141</v>
      </c>
      <c r="D596" s="40" t="s">
        <v>62</v>
      </c>
      <c r="E596" s="28" t="s">
        <v>1311</v>
      </c>
      <c r="F596" s="59" t="s">
        <v>2098</v>
      </c>
      <c r="G596" s="28">
        <f t="shared" ref="G596:G598" si="22">0.05*20</f>
        <v>1</v>
      </c>
      <c r="H596" s="28" t="s">
        <v>32</v>
      </c>
      <c r="I596" s="28">
        <f t="shared" ref="I596:I598" si="23">0.05*20</f>
        <v>1</v>
      </c>
      <c r="J596" s="68" t="s">
        <v>2099</v>
      </c>
      <c r="K596" s="62" t="s">
        <v>2100</v>
      </c>
      <c r="L596" s="62" t="s">
        <v>52</v>
      </c>
      <c r="M596" s="66" t="s">
        <v>2101</v>
      </c>
      <c r="N596" s="28" t="s">
        <v>2184</v>
      </c>
    </row>
    <row r="597" s="19" customFormat="1" ht="28" customHeight="1" spans="1:14">
      <c r="A597" s="28">
        <v>57</v>
      </c>
      <c r="B597" s="28" t="s">
        <v>2096</v>
      </c>
      <c r="C597" s="75" t="s">
        <v>2141</v>
      </c>
      <c r="D597" s="40" t="s">
        <v>62</v>
      </c>
      <c r="E597" s="28" t="s">
        <v>238</v>
      </c>
      <c r="F597" s="59" t="s">
        <v>2098</v>
      </c>
      <c r="G597" s="28">
        <f t="shared" si="22"/>
        <v>1</v>
      </c>
      <c r="H597" s="28" t="s">
        <v>32</v>
      </c>
      <c r="I597" s="28">
        <f t="shared" si="23"/>
        <v>1</v>
      </c>
      <c r="J597" s="68" t="s">
        <v>2099</v>
      </c>
      <c r="K597" s="62" t="s">
        <v>2100</v>
      </c>
      <c r="L597" s="62" t="s">
        <v>52</v>
      </c>
      <c r="M597" s="66" t="s">
        <v>2101</v>
      </c>
      <c r="N597" s="28" t="s">
        <v>2185</v>
      </c>
    </row>
    <row r="598" s="19" customFormat="1" ht="28" customHeight="1" spans="1:14">
      <c r="A598" s="28">
        <v>58</v>
      </c>
      <c r="B598" s="28" t="s">
        <v>2096</v>
      </c>
      <c r="C598" s="75" t="s">
        <v>2141</v>
      </c>
      <c r="D598" s="40" t="s">
        <v>62</v>
      </c>
      <c r="E598" s="28" t="s">
        <v>792</v>
      </c>
      <c r="F598" s="59" t="s">
        <v>2098</v>
      </c>
      <c r="G598" s="28">
        <f t="shared" si="22"/>
        <v>1</v>
      </c>
      <c r="H598" s="28" t="s">
        <v>32</v>
      </c>
      <c r="I598" s="28">
        <f t="shared" si="23"/>
        <v>1</v>
      </c>
      <c r="J598" s="68" t="s">
        <v>2099</v>
      </c>
      <c r="K598" s="62" t="s">
        <v>2100</v>
      </c>
      <c r="L598" s="62" t="s">
        <v>52</v>
      </c>
      <c r="M598" s="66" t="s">
        <v>2101</v>
      </c>
      <c r="N598" s="28" t="s">
        <v>2186</v>
      </c>
    </row>
    <row r="599" s="19" customFormat="1" ht="28" customHeight="1" spans="1:14">
      <c r="A599" s="28">
        <v>59</v>
      </c>
      <c r="B599" s="28" t="s">
        <v>2096</v>
      </c>
      <c r="C599" s="75" t="s">
        <v>2158</v>
      </c>
      <c r="D599" s="45" t="s">
        <v>79</v>
      </c>
      <c r="E599" s="45" t="s">
        <v>1419</v>
      </c>
      <c r="F599" s="59" t="s">
        <v>2098</v>
      </c>
      <c r="G599" s="28">
        <f>0.05*10</f>
        <v>0.5</v>
      </c>
      <c r="H599" s="28" t="s">
        <v>32</v>
      </c>
      <c r="I599" s="28">
        <f>0.05*10</f>
        <v>0.5</v>
      </c>
      <c r="J599" s="68" t="s">
        <v>2120</v>
      </c>
      <c r="K599" s="62" t="s">
        <v>2100</v>
      </c>
      <c r="L599" s="62" t="s">
        <v>52</v>
      </c>
      <c r="M599" s="66" t="s">
        <v>2101</v>
      </c>
      <c r="N599" s="45" t="s">
        <v>1422</v>
      </c>
    </row>
    <row r="600" s="19" customFormat="1" ht="28" customHeight="1" spans="1:14">
      <c r="A600" s="28">
        <v>60</v>
      </c>
      <c r="B600" s="28" t="s">
        <v>2096</v>
      </c>
      <c r="C600" s="75" t="s">
        <v>2158</v>
      </c>
      <c r="D600" s="45" t="s">
        <v>79</v>
      </c>
      <c r="E600" s="45" t="s">
        <v>878</v>
      </c>
      <c r="F600" s="59" t="s">
        <v>2098</v>
      </c>
      <c r="G600" s="28">
        <f>0.05*10</f>
        <v>0.5</v>
      </c>
      <c r="H600" s="28" t="s">
        <v>32</v>
      </c>
      <c r="I600" s="28">
        <f>0.05*10</f>
        <v>0.5</v>
      </c>
      <c r="J600" s="68" t="s">
        <v>2120</v>
      </c>
      <c r="K600" s="62" t="s">
        <v>2100</v>
      </c>
      <c r="L600" s="62" t="s">
        <v>52</v>
      </c>
      <c r="M600" s="66" t="s">
        <v>2101</v>
      </c>
      <c r="N600" s="45" t="s">
        <v>2187</v>
      </c>
    </row>
    <row r="601" s="19" customFormat="1" ht="28" customHeight="1" spans="1:14">
      <c r="A601" s="28">
        <v>61</v>
      </c>
      <c r="B601" s="28" t="s">
        <v>2096</v>
      </c>
      <c r="C601" s="75" t="s">
        <v>2141</v>
      </c>
      <c r="D601" s="45" t="s">
        <v>79</v>
      </c>
      <c r="E601" s="28" t="s">
        <v>1934</v>
      </c>
      <c r="F601" s="59" t="s">
        <v>2098</v>
      </c>
      <c r="G601" s="28">
        <f>0.05*20</f>
        <v>1</v>
      </c>
      <c r="H601" s="28" t="s">
        <v>32</v>
      </c>
      <c r="I601" s="28">
        <f>0.05*20</f>
        <v>1</v>
      </c>
      <c r="J601" s="68" t="s">
        <v>2099</v>
      </c>
      <c r="K601" s="62" t="s">
        <v>2100</v>
      </c>
      <c r="L601" s="62" t="s">
        <v>52</v>
      </c>
      <c r="M601" s="66" t="s">
        <v>2101</v>
      </c>
      <c r="N601" s="45" t="s">
        <v>2188</v>
      </c>
    </row>
    <row r="602" s="19" customFormat="1" ht="28" customHeight="1" spans="1:14">
      <c r="A602" s="28">
        <v>62</v>
      </c>
      <c r="B602" s="28" t="s">
        <v>2096</v>
      </c>
      <c r="C602" s="75" t="s">
        <v>2141</v>
      </c>
      <c r="D602" s="45" t="s">
        <v>79</v>
      </c>
      <c r="E602" s="45" t="s">
        <v>475</v>
      </c>
      <c r="F602" s="59" t="s">
        <v>2098</v>
      </c>
      <c r="G602" s="28">
        <f>0.05*20</f>
        <v>1</v>
      </c>
      <c r="H602" s="28" t="s">
        <v>32</v>
      </c>
      <c r="I602" s="28">
        <f>0.05*20</f>
        <v>1</v>
      </c>
      <c r="J602" s="68" t="s">
        <v>2099</v>
      </c>
      <c r="K602" s="62" t="s">
        <v>2100</v>
      </c>
      <c r="L602" s="62" t="s">
        <v>52</v>
      </c>
      <c r="M602" s="66" t="s">
        <v>2101</v>
      </c>
      <c r="N602" s="45" t="s">
        <v>2189</v>
      </c>
    </row>
    <row r="603" s="19" customFormat="1" ht="28" customHeight="1" spans="1:14">
      <c r="A603" s="28">
        <v>63</v>
      </c>
      <c r="B603" s="28" t="s">
        <v>2096</v>
      </c>
      <c r="C603" s="75" t="s">
        <v>2143</v>
      </c>
      <c r="D603" s="45" t="s">
        <v>79</v>
      </c>
      <c r="E603" s="45" t="s">
        <v>184</v>
      </c>
      <c r="F603" s="59" t="s">
        <v>2098</v>
      </c>
      <c r="G603" s="28">
        <f>0.05*30</f>
        <v>1.5</v>
      </c>
      <c r="H603" s="28" t="s">
        <v>32</v>
      </c>
      <c r="I603" s="28">
        <f>0.05*30</f>
        <v>1.5</v>
      </c>
      <c r="J603" s="68" t="s">
        <v>2190</v>
      </c>
      <c r="K603" s="62" t="s">
        <v>2100</v>
      </c>
      <c r="L603" s="62" t="s">
        <v>52</v>
      </c>
      <c r="M603" s="66" t="s">
        <v>2101</v>
      </c>
      <c r="N603" s="45" t="s">
        <v>2191</v>
      </c>
    </row>
    <row r="604" s="19" customFormat="1" ht="28" customHeight="1" spans="1:14">
      <c r="A604" s="28">
        <v>64</v>
      </c>
      <c r="B604" s="28" t="s">
        <v>2096</v>
      </c>
      <c r="C604" s="75" t="s">
        <v>2146</v>
      </c>
      <c r="D604" s="45" t="s">
        <v>79</v>
      </c>
      <c r="E604" s="45" t="s">
        <v>1942</v>
      </c>
      <c r="F604" s="59" t="s">
        <v>2098</v>
      </c>
      <c r="G604" s="28">
        <f>0.05*2</f>
        <v>0.1</v>
      </c>
      <c r="H604" s="28" t="s">
        <v>32</v>
      </c>
      <c r="I604" s="28">
        <f>0.05*2</f>
        <v>0.1</v>
      </c>
      <c r="J604" s="68" t="s">
        <v>2147</v>
      </c>
      <c r="K604" s="62" t="s">
        <v>2100</v>
      </c>
      <c r="L604" s="62" t="s">
        <v>52</v>
      </c>
      <c r="M604" s="66" t="s">
        <v>2101</v>
      </c>
      <c r="N604" s="45" t="s">
        <v>2192</v>
      </c>
    </row>
    <row r="605" s="19" customFormat="1" ht="28" customHeight="1" spans="1:14">
      <c r="A605" s="28">
        <v>65</v>
      </c>
      <c r="B605" s="28" t="s">
        <v>2096</v>
      </c>
      <c r="C605" s="75" t="s">
        <v>2118</v>
      </c>
      <c r="D605" s="45" t="s">
        <v>79</v>
      </c>
      <c r="E605" s="45" t="s">
        <v>2193</v>
      </c>
      <c r="F605" s="59" t="s">
        <v>2098</v>
      </c>
      <c r="G605" s="28">
        <f>0.05*40</f>
        <v>2</v>
      </c>
      <c r="H605" s="28" t="s">
        <v>32</v>
      </c>
      <c r="I605" s="28">
        <f>0.05*40</f>
        <v>2</v>
      </c>
      <c r="J605" s="68" t="s">
        <v>2099</v>
      </c>
      <c r="K605" s="62" t="s">
        <v>2100</v>
      </c>
      <c r="L605" s="62" t="s">
        <v>52</v>
      </c>
      <c r="M605" s="66" t="s">
        <v>2101</v>
      </c>
      <c r="N605" s="45" t="s">
        <v>2194</v>
      </c>
    </row>
    <row r="606" s="19" customFormat="1" ht="28" customHeight="1" spans="1:14">
      <c r="A606" s="28">
        <v>66</v>
      </c>
      <c r="B606" s="28" t="s">
        <v>2195</v>
      </c>
      <c r="C606" s="75" t="s">
        <v>2196</v>
      </c>
      <c r="D606" s="28" t="s">
        <v>29</v>
      </c>
      <c r="E606" s="60" t="s">
        <v>129</v>
      </c>
      <c r="F606" s="59" t="s">
        <v>2197</v>
      </c>
      <c r="G606" s="28">
        <f>0.02*300</f>
        <v>6</v>
      </c>
      <c r="H606" s="28" t="s">
        <v>32</v>
      </c>
      <c r="I606" s="28">
        <f>0.02*300</f>
        <v>6</v>
      </c>
      <c r="J606" s="68" t="s">
        <v>2116</v>
      </c>
      <c r="K606" s="62" t="s">
        <v>2100</v>
      </c>
      <c r="L606" s="62" t="s">
        <v>52</v>
      </c>
      <c r="M606" s="66" t="s">
        <v>2101</v>
      </c>
      <c r="N606" s="60" t="s">
        <v>2198</v>
      </c>
    </row>
    <row r="607" s="19" customFormat="1" ht="28" customHeight="1" spans="1:14">
      <c r="A607" s="28">
        <v>67</v>
      </c>
      <c r="B607" s="28" t="s">
        <v>2195</v>
      </c>
      <c r="C607" s="75" t="s">
        <v>2199</v>
      </c>
      <c r="D607" s="28" t="s">
        <v>29</v>
      </c>
      <c r="E607" s="28" t="s">
        <v>378</v>
      </c>
      <c r="F607" s="59" t="s">
        <v>2197</v>
      </c>
      <c r="G607" s="28">
        <f>0.02*150</f>
        <v>3</v>
      </c>
      <c r="H607" s="28" t="s">
        <v>32</v>
      </c>
      <c r="I607" s="28">
        <f>0.02*150</f>
        <v>3</v>
      </c>
      <c r="J607" s="68" t="s">
        <v>2110</v>
      </c>
      <c r="K607" s="62" t="s">
        <v>2100</v>
      </c>
      <c r="L607" s="62" t="s">
        <v>52</v>
      </c>
      <c r="M607" s="66" t="s">
        <v>2101</v>
      </c>
      <c r="N607" s="60" t="s">
        <v>2133</v>
      </c>
    </row>
    <row r="608" s="19" customFormat="1" ht="28" customHeight="1" spans="1:14">
      <c r="A608" s="28">
        <v>68</v>
      </c>
      <c r="B608" s="28" t="s">
        <v>2195</v>
      </c>
      <c r="C608" s="75" t="s">
        <v>2200</v>
      </c>
      <c r="D608" s="28" t="s">
        <v>29</v>
      </c>
      <c r="E608" s="60" t="s">
        <v>214</v>
      </c>
      <c r="F608" s="59" t="s">
        <v>2197</v>
      </c>
      <c r="G608" s="28">
        <f>0.02*100</f>
        <v>2</v>
      </c>
      <c r="H608" s="28" t="s">
        <v>32</v>
      </c>
      <c r="I608" s="28">
        <f>0.02*100</f>
        <v>2</v>
      </c>
      <c r="J608" s="68" t="s">
        <v>2104</v>
      </c>
      <c r="K608" s="62" t="s">
        <v>2100</v>
      </c>
      <c r="L608" s="62" t="s">
        <v>52</v>
      </c>
      <c r="M608" s="66" t="s">
        <v>2101</v>
      </c>
      <c r="N608" s="60" t="s">
        <v>2137</v>
      </c>
    </row>
    <row r="609" s="19" customFormat="1" ht="28" customHeight="1" spans="1:14">
      <c r="A609" s="28">
        <v>69</v>
      </c>
      <c r="B609" s="28" t="s">
        <v>2195</v>
      </c>
      <c r="C609" s="75" t="s">
        <v>2201</v>
      </c>
      <c r="D609" s="28" t="s">
        <v>29</v>
      </c>
      <c r="E609" s="60" t="s">
        <v>2202</v>
      </c>
      <c r="F609" s="59" t="s">
        <v>2197</v>
      </c>
      <c r="G609" s="28">
        <f>0.02*50</f>
        <v>1</v>
      </c>
      <c r="H609" s="28" t="s">
        <v>32</v>
      </c>
      <c r="I609" s="28">
        <f>0.02*50</f>
        <v>1</v>
      </c>
      <c r="J609" s="68" t="s">
        <v>2099</v>
      </c>
      <c r="K609" s="62" t="s">
        <v>2100</v>
      </c>
      <c r="L609" s="62" t="s">
        <v>52</v>
      </c>
      <c r="M609" s="66" t="s">
        <v>2101</v>
      </c>
      <c r="N609" s="60" t="s">
        <v>2203</v>
      </c>
    </row>
    <row r="610" s="19" customFormat="1" ht="28" customHeight="1" spans="1:14">
      <c r="A610" s="28">
        <v>70</v>
      </c>
      <c r="B610" s="28" t="s">
        <v>2195</v>
      </c>
      <c r="C610" s="75" t="s">
        <v>2204</v>
      </c>
      <c r="D610" s="28" t="s">
        <v>29</v>
      </c>
      <c r="E610" s="60" t="s">
        <v>819</v>
      </c>
      <c r="F610" s="59" t="s">
        <v>2197</v>
      </c>
      <c r="G610" s="28">
        <f>0.02*600</f>
        <v>12</v>
      </c>
      <c r="H610" s="28" t="s">
        <v>32</v>
      </c>
      <c r="I610" s="28">
        <f>0.02*600</f>
        <v>12</v>
      </c>
      <c r="J610" s="68" t="s">
        <v>2140</v>
      </c>
      <c r="K610" s="62" t="s">
        <v>2100</v>
      </c>
      <c r="L610" s="62" t="s">
        <v>52</v>
      </c>
      <c r="M610" s="66" t="s">
        <v>2101</v>
      </c>
      <c r="N610" s="60" t="s">
        <v>2205</v>
      </c>
    </row>
    <row r="611" s="19" customFormat="1" ht="28" customHeight="1" spans="1:14">
      <c r="A611" s="28">
        <v>71</v>
      </c>
      <c r="B611" s="28" t="s">
        <v>2195</v>
      </c>
      <c r="C611" s="75" t="s">
        <v>2206</v>
      </c>
      <c r="D611" s="28" t="s">
        <v>29</v>
      </c>
      <c r="E611" s="60" t="s">
        <v>991</v>
      </c>
      <c r="F611" s="59" t="s">
        <v>2197</v>
      </c>
      <c r="G611" s="28">
        <f>0.02*19</f>
        <v>0.38</v>
      </c>
      <c r="H611" s="28" t="s">
        <v>32</v>
      </c>
      <c r="I611" s="28">
        <f>0.02*19</f>
        <v>0.38</v>
      </c>
      <c r="J611" s="68" t="s">
        <v>2120</v>
      </c>
      <c r="K611" s="62" t="s">
        <v>2100</v>
      </c>
      <c r="L611" s="62" t="s">
        <v>52</v>
      </c>
      <c r="M611" s="66" t="s">
        <v>2101</v>
      </c>
      <c r="N611" s="60" t="s">
        <v>2207</v>
      </c>
    </row>
    <row r="612" s="19" customFormat="1" ht="28" customHeight="1" spans="1:14">
      <c r="A612" s="28">
        <v>72</v>
      </c>
      <c r="B612" s="28" t="s">
        <v>2195</v>
      </c>
      <c r="C612" s="75" t="s">
        <v>2208</v>
      </c>
      <c r="D612" s="28" t="s">
        <v>89</v>
      </c>
      <c r="E612" s="76" t="s">
        <v>141</v>
      </c>
      <c r="F612" s="59" t="s">
        <v>2197</v>
      </c>
      <c r="G612" s="28">
        <f>0.02*500</f>
        <v>10</v>
      </c>
      <c r="H612" s="28" t="s">
        <v>32</v>
      </c>
      <c r="I612" s="28">
        <f>0.02*500</f>
        <v>10</v>
      </c>
      <c r="J612" s="68" t="s">
        <v>2116</v>
      </c>
      <c r="K612" s="62" t="s">
        <v>2100</v>
      </c>
      <c r="L612" s="62" t="s">
        <v>52</v>
      </c>
      <c r="M612" s="66" t="s">
        <v>2101</v>
      </c>
      <c r="N612" s="76" t="s">
        <v>1496</v>
      </c>
    </row>
    <row r="613" s="19" customFormat="1" ht="28" customHeight="1" spans="1:14">
      <c r="A613" s="28">
        <v>73</v>
      </c>
      <c r="B613" s="28" t="s">
        <v>2195</v>
      </c>
      <c r="C613" s="75" t="s">
        <v>2196</v>
      </c>
      <c r="D613" s="28" t="s">
        <v>89</v>
      </c>
      <c r="E613" s="76" t="s">
        <v>2107</v>
      </c>
      <c r="F613" s="59" t="s">
        <v>2197</v>
      </c>
      <c r="G613" s="28">
        <f>0.02*300</f>
        <v>6</v>
      </c>
      <c r="H613" s="28" t="s">
        <v>32</v>
      </c>
      <c r="I613" s="28">
        <f>0.02*300</f>
        <v>6</v>
      </c>
      <c r="J613" s="68" t="s">
        <v>2116</v>
      </c>
      <c r="K613" s="62" t="s">
        <v>2100</v>
      </c>
      <c r="L613" s="62" t="s">
        <v>52</v>
      </c>
      <c r="M613" s="66" t="s">
        <v>2101</v>
      </c>
      <c r="N613" s="76" t="s">
        <v>2108</v>
      </c>
    </row>
    <row r="614" s="19" customFormat="1" ht="28" customHeight="1" spans="1:14">
      <c r="A614" s="28">
        <v>74</v>
      </c>
      <c r="B614" s="28" t="s">
        <v>2195</v>
      </c>
      <c r="C614" s="75" t="s">
        <v>2200</v>
      </c>
      <c r="D614" s="28" t="s">
        <v>89</v>
      </c>
      <c r="E614" s="76" t="s">
        <v>2209</v>
      </c>
      <c r="F614" s="59" t="s">
        <v>2197</v>
      </c>
      <c r="G614" s="28">
        <f>0.02*100</f>
        <v>2</v>
      </c>
      <c r="H614" s="28" t="s">
        <v>32</v>
      </c>
      <c r="I614" s="28">
        <f>0.02*100</f>
        <v>2</v>
      </c>
      <c r="J614" s="68" t="s">
        <v>2104</v>
      </c>
      <c r="K614" s="62" t="s">
        <v>2100</v>
      </c>
      <c r="L614" s="62" t="s">
        <v>52</v>
      </c>
      <c r="M614" s="66" t="s">
        <v>2101</v>
      </c>
      <c r="N614" s="76" t="s">
        <v>2210</v>
      </c>
    </row>
    <row r="615" s="19" customFormat="1" ht="28" customHeight="1" spans="1:14">
      <c r="A615" s="28">
        <v>75</v>
      </c>
      <c r="B615" s="28" t="s">
        <v>2195</v>
      </c>
      <c r="C615" s="75" t="s">
        <v>2211</v>
      </c>
      <c r="D615" s="28" t="s">
        <v>89</v>
      </c>
      <c r="E615" s="76" t="s">
        <v>700</v>
      </c>
      <c r="F615" s="59" t="s">
        <v>2197</v>
      </c>
      <c r="G615" s="28">
        <f>0.02*15</f>
        <v>0.3</v>
      </c>
      <c r="H615" s="28" t="s">
        <v>32</v>
      </c>
      <c r="I615" s="28">
        <f>0.02*15</f>
        <v>0.3</v>
      </c>
      <c r="J615" s="68" t="s">
        <v>2120</v>
      </c>
      <c r="K615" s="62" t="s">
        <v>2100</v>
      </c>
      <c r="L615" s="62" t="s">
        <v>52</v>
      </c>
      <c r="M615" s="66" t="s">
        <v>2101</v>
      </c>
      <c r="N615" s="76" t="s">
        <v>2114</v>
      </c>
    </row>
    <row r="616" s="19" customFormat="1" ht="28" customHeight="1" spans="1:14">
      <c r="A616" s="28">
        <v>76</v>
      </c>
      <c r="B616" s="28" t="s">
        <v>2195</v>
      </c>
      <c r="C616" s="75" t="s">
        <v>2212</v>
      </c>
      <c r="D616" s="28" t="s">
        <v>89</v>
      </c>
      <c r="E616" s="76" t="s">
        <v>1710</v>
      </c>
      <c r="F616" s="59" t="s">
        <v>2197</v>
      </c>
      <c r="G616" s="28">
        <f>0.02*4</f>
        <v>0.08</v>
      </c>
      <c r="H616" s="28" t="s">
        <v>32</v>
      </c>
      <c r="I616" s="28">
        <f>0.02*4</f>
        <v>0.08</v>
      </c>
      <c r="J616" s="68" t="s">
        <v>2147</v>
      </c>
      <c r="K616" s="62" t="s">
        <v>2100</v>
      </c>
      <c r="L616" s="62" t="s">
        <v>52</v>
      </c>
      <c r="M616" s="66" t="s">
        <v>2101</v>
      </c>
      <c r="N616" s="76" t="s">
        <v>2102</v>
      </c>
    </row>
    <row r="617" s="19" customFormat="1" ht="28" customHeight="1" spans="1:14">
      <c r="A617" s="28">
        <v>77</v>
      </c>
      <c r="B617" s="28" t="s">
        <v>2195</v>
      </c>
      <c r="C617" s="75" t="s">
        <v>2213</v>
      </c>
      <c r="D617" s="28" t="s">
        <v>89</v>
      </c>
      <c r="E617" s="76" t="s">
        <v>1484</v>
      </c>
      <c r="F617" s="59" t="s">
        <v>2197</v>
      </c>
      <c r="G617" s="28">
        <f>0.02*88</f>
        <v>1.76</v>
      </c>
      <c r="H617" s="28" t="s">
        <v>32</v>
      </c>
      <c r="I617" s="28">
        <f>0.02*88</f>
        <v>1.76</v>
      </c>
      <c r="J617" s="68" t="s">
        <v>2099</v>
      </c>
      <c r="K617" s="62" t="s">
        <v>2100</v>
      </c>
      <c r="L617" s="62" t="s">
        <v>52</v>
      </c>
      <c r="M617" s="66" t="s">
        <v>2101</v>
      </c>
      <c r="N617" s="76" t="s">
        <v>1487</v>
      </c>
    </row>
    <row r="618" s="19" customFormat="1" ht="28" customHeight="1" spans="1:14">
      <c r="A618" s="28">
        <v>78</v>
      </c>
      <c r="B618" s="28" t="s">
        <v>2195</v>
      </c>
      <c r="C618" s="75" t="s">
        <v>2214</v>
      </c>
      <c r="D618" s="28" t="s">
        <v>89</v>
      </c>
      <c r="E618" s="28" t="s">
        <v>1490</v>
      </c>
      <c r="F618" s="59" t="s">
        <v>2197</v>
      </c>
      <c r="G618" s="28">
        <f>0.02*58</f>
        <v>1.16</v>
      </c>
      <c r="H618" s="28" t="s">
        <v>32</v>
      </c>
      <c r="I618" s="28">
        <f>0.02*58</f>
        <v>1.16</v>
      </c>
      <c r="J618" s="68" t="s">
        <v>2099</v>
      </c>
      <c r="K618" s="62" t="s">
        <v>2100</v>
      </c>
      <c r="L618" s="62" t="s">
        <v>52</v>
      </c>
      <c r="M618" s="66" t="s">
        <v>2101</v>
      </c>
      <c r="N618" s="76" t="s">
        <v>2215</v>
      </c>
    </row>
    <row r="619" s="19" customFormat="1" ht="28" customHeight="1" spans="1:14">
      <c r="A619" s="28">
        <v>79</v>
      </c>
      <c r="B619" s="28" t="s">
        <v>2195</v>
      </c>
      <c r="C619" s="75" t="s">
        <v>2216</v>
      </c>
      <c r="D619" s="28" t="s">
        <v>89</v>
      </c>
      <c r="E619" s="76" t="s">
        <v>1512</v>
      </c>
      <c r="F619" s="59" t="s">
        <v>2197</v>
      </c>
      <c r="G619" s="28">
        <f>0.02*104</f>
        <v>2.08</v>
      </c>
      <c r="H619" s="28" t="s">
        <v>32</v>
      </c>
      <c r="I619" s="28">
        <f>0.02*104</f>
        <v>2.08</v>
      </c>
      <c r="J619" s="68" t="s">
        <v>2104</v>
      </c>
      <c r="K619" s="62" t="s">
        <v>2100</v>
      </c>
      <c r="L619" s="62" t="s">
        <v>52</v>
      </c>
      <c r="M619" s="66" t="s">
        <v>2101</v>
      </c>
      <c r="N619" s="76" t="s">
        <v>1514</v>
      </c>
    </row>
    <row r="620" s="19" customFormat="1" ht="28" customHeight="1" spans="1:14">
      <c r="A620" s="28">
        <v>80</v>
      </c>
      <c r="B620" s="28" t="s">
        <v>2195</v>
      </c>
      <c r="C620" s="75" t="s">
        <v>2217</v>
      </c>
      <c r="D620" s="28" t="s">
        <v>89</v>
      </c>
      <c r="E620" s="76" t="s">
        <v>137</v>
      </c>
      <c r="F620" s="59" t="s">
        <v>2197</v>
      </c>
      <c r="G620" s="28">
        <f>0.02*84</f>
        <v>1.68</v>
      </c>
      <c r="H620" s="28" t="s">
        <v>32</v>
      </c>
      <c r="I620" s="28">
        <f>0.02*84</f>
        <v>1.68</v>
      </c>
      <c r="J620" s="68" t="s">
        <v>2099</v>
      </c>
      <c r="K620" s="62" t="s">
        <v>2100</v>
      </c>
      <c r="L620" s="62" t="s">
        <v>52</v>
      </c>
      <c r="M620" s="66" t="s">
        <v>2101</v>
      </c>
      <c r="N620" s="76" t="s">
        <v>2113</v>
      </c>
    </row>
    <row r="621" s="19" customFormat="1" ht="28" customHeight="1" spans="1:14">
      <c r="A621" s="28">
        <v>81</v>
      </c>
      <c r="B621" s="28" t="s">
        <v>2195</v>
      </c>
      <c r="C621" s="75" t="s">
        <v>2218</v>
      </c>
      <c r="D621" s="28" t="s">
        <v>89</v>
      </c>
      <c r="E621" s="76" t="s">
        <v>394</v>
      </c>
      <c r="F621" s="59" t="s">
        <v>2197</v>
      </c>
      <c r="G621" s="28">
        <f>0.02*38</f>
        <v>0.76</v>
      </c>
      <c r="H621" s="28" t="s">
        <v>32</v>
      </c>
      <c r="I621" s="28">
        <f>0.02*38</f>
        <v>0.76</v>
      </c>
      <c r="J621" s="68" t="s">
        <v>2120</v>
      </c>
      <c r="K621" s="62" t="s">
        <v>2100</v>
      </c>
      <c r="L621" s="62" t="s">
        <v>52</v>
      </c>
      <c r="M621" s="66" t="s">
        <v>2101</v>
      </c>
      <c r="N621" s="76" t="s">
        <v>1509</v>
      </c>
    </row>
    <row r="622" s="19" customFormat="1" ht="28" customHeight="1" spans="1:14">
      <c r="A622" s="28">
        <v>82</v>
      </c>
      <c r="B622" s="28" t="s">
        <v>2195</v>
      </c>
      <c r="C622" s="75" t="s">
        <v>2201</v>
      </c>
      <c r="D622" s="28" t="s">
        <v>89</v>
      </c>
      <c r="E622" s="76" t="s">
        <v>1830</v>
      </c>
      <c r="F622" s="59" t="s">
        <v>2197</v>
      </c>
      <c r="G622" s="28">
        <f>0.02*50</f>
        <v>1</v>
      </c>
      <c r="H622" s="28" t="s">
        <v>32</v>
      </c>
      <c r="I622" s="28">
        <f>0.02*50</f>
        <v>1</v>
      </c>
      <c r="J622" s="68" t="s">
        <v>2099</v>
      </c>
      <c r="K622" s="62" t="s">
        <v>2100</v>
      </c>
      <c r="L622" s="62" t="s">
        <v>52</v>
      </c>
      <c r="M622" s="66" t="s">
        <v>2101</v>
      </c>
      <c r="N622" s="76" t="s">
        <v>2219</v>
      </c>
    </row>
    <row r="623" s="19" customFormat="1" ht="28" customHeight="1" spans="1:14">
      <c r="A623" s="28">
        <v>83</v>
      </c>
      <c r="B623" s="28" t="s">
        <v>2195</v>
      </c>
      <c r="C623" s="75" t="s">
        <v>2220</v>
      </c>
      <c r="D623" s="28" t="s">
        <v>95</v>
      </c>
      <c r="E623" s="28" t="s">
        <v>336</v>
      </c>
      <c r="F623" s="59" t="s">
        <v>2197</v>
      </c>
      <c r="G623" s="28">
        <f>0.02*180</f>
        <v>3.6</v>
      </c>
      <c r="H623" s="28" t="s">
        <v>32</v>
      </c>
      <c r="I623" s="28">
        <f>0.02*180</f>
        <v>3.6</v>
      </c>
      <c r="J623" s="68" t="s">
        <v>2110</v>
      </c>
      <c r="K623" s="62" t="s">
        <v>2100</v>
      </c>
      <c r="L623" s="62" t="s">
        <v>52</v>
      </c>
      <c r="M623" s="66" t="s">
        <v>2101</v>
      </c>
      <c r="N623" s="28" t="s">
        <v>1546</v>
      </c>
    </row>
    <row r="624" s="19" customFormat="1" ht="28" customHeight="1" spans="1:14">
      <c r="A624" s="28">
        <v>84</v>
      </c>
      <c r="B624" s="28" t="s">
        <v>2195</v>
      </c>
      <c r="C624" s="75" t="s">
        <v>2196</v>
      </c>
      <c r="D624" s="28" t="s">
        <v>95</v>
      </c>
      <c r="E624" s="28" t="s">
        <v>631</v>
      </c>
      <c r="F624" s="59" t="s">
        <v>2197</v>
      </c>
      <c r="G624" s="28">
        <f>0.02*300</f>
        <v>6</v>
      </c>
      <c r="H624" s="28" t="s">
        <v>32</v>
      </c>
      <c r="I624" s="28">
        <f>0.02*300</f>
        <v>6</v>
      </c>
      <c r="J624" s="68" t="s">
        <v>2116</v>
      </c>
      <c r="K624" s="62" t="s">
        <v>2100</v>
      </c>
      <c r="L624" s="62" t="s">
        <v>52</v>
      </c>
      <c r="M624" s="66" t="s">
        <v>2101</v>
      </c>
      <c r="N624" s="28" t="s">
        <v>1574</v>
      </c>
    </row>
    <row r="625" s="19" customFormat="1" ht="28" customHeight="1" spans="1:14">
      <c r="A625" s="28">
        <v>85</v>
      </c>
      <c r="B625" s="28" t="s">
        <v>2195</v>
      </c>
      <c r="C625" s="75" t="s">
        <v>2221</v>
      </c>
      <c r="D625" s="28" t="s">
        <v>95</v>
      </c>
      <c r="E625" s="28" t="s">
        <v>2123</v>
      </c>
      <c r="F625" s="59" t="s">
        <v>2197</v>
      </c>
      <c r="G625" s="28">
        <f>0.02*400</f>
        <v>8</v>
      </c>
      <c r="H625" s="28" t="s">
        <v>32</v>
      </c>
      <c r="I625" s="28">
        <f>0.02*400</f>
        <v>8</v>
      </c>
      <c r="J625" s="68" t="s">
        <v>2176</v>
      </c>
      <c r="K625" s="62" t="s">
        <v>2100</v>
      </c>
      <c r="L625" s="62" t="s">
        <v>52</v>
      </c>
      <c r="M625" s="66" t="s">
        <v>2101</v>
      </c>
      <c r="N625" s="28" t="s">
        <v>2124</v>
      </c>
    </row>
    <row r="626" s="19" customFormat="1" ht="28" customHeight="1" spans="1:14">
      <c r="A626" s="28">
        <v>86</v>
      </c>
      <c r="B626" s="28" t="s">
        <v>2195</v>
      </c>
      <c r="C626" s="75" t="s">
        <v>2222</v>
      </c>
      <c r="D626" s="28" t="s">
        <v>95</v>
      </c>
      <c r="E626" s="28" t="s">
        <v>249</v>
      </c>
      <c r="F626" s="59" t="s">
        <v>2197</v>
      </c>
      <c r="G626" s="28">
        <f>0.02*130</f>
        <v>2.6</v>
      </c>
      <c r="H626" s="28" t="s">
        <v>32</v>
      </c>
      <c r="I626" s="28">
        <f>0.02*130</f>
        <v>2.6</v>
      </c>
      <c r="J626" s="68" t="s">
        <v>2110</v>
      </c>
      <c r="K626" s="62" t="s">
        <v>2100</v>
      </c>
      <c r="L626" s="62" t="s">
        <v>52</v>
      </c>
      <c r="M626" s="66" t="s">
        <v>2101</v>
      </c>
      <c r="N626" s="28" t="s">
        <v>1590</v>
      </c>
    </row>
    <row r="627" s="19" customFormat="1" ht="28" customHeight="1" spans="1:14">
      <c r="A627" s="28">
        <v>87</v>
      </c>
      <c r="B627" s="28" t="s">
        <v>2195</v>
      </c>
      <c r="C627" s="75" t="s">
        <v>2200</v>
      </c>
      <c r="D627" s="28" t="s">
        <v>95</v>
      </c>
      <c r="E627" s="28" t="s">
        <v>312</v>
      </c>
      <c r="F627" s="59" t="s">
        <v>2197</v>
      </c>
      <c r="G627" s="28">
        <f>0.02*100</f>
        <v>2</v>
      </c>
      <c r="H627" s="28" t="s">
        <v>32</v>
      </c>
      <c r="I627" s="28">
        <f>0.02*100</f>
        <v>2</v>
      </c>
      <c r="J627" s="68" t="s">
        <v>2104</v>
      </c>
      <c r="K627" s="62" t="s">
        <v>2100</v>
      </c>
      <c r="L627" s="62" t="s">
        <v>52</v>
      </c>
      <c r="M627" s="66" t="s">
        <v>2101</v>
      </c>
      <c r="N627" s="28" t="s">
        <v>2126</v>
      </c>
    </row>
    <row r="628" s="19" customFormat="1" ht="28" customHeight="1" spans="1:14">
      <c r="A628" s="28">
        <v>88</v>
      </c>
      <c r="B628" s="28" t="s">
        <v>2195</v>
      </c>
      <c r="C628" s="75" t="s">
        <v>2223</v>
      </c>
      <c r="D628" s="28" t="s">
        <v>95</v>
      </c>
      <c r="E628" s="28" t="s">
        <v>451</v>
      </c>
      <c r="F628" s="59" t="s">
        <v>2197</v>
      </c>
      <c r="G628" s="28">
        <f>0.02*140</f>
        <v>2.8</v>
      </c>
      <c r="H628" s="28" t="s">
        <v>32</v>
      </c>
      <c r="I628" s="28">
        <f>0.02*140</f>
        <v>2.8</v>
      </c>
      <c r="J628" s="68" t="s">
        <v>2110</v>
      </c>
      <c r="K628" s="62" t="s">
        <v>2100</v>
      </c>
      <c r="L628" s="62" t="s">
        <v>52</v>
      </c>
      <c r="M628" s="66" t="s">
        <v>2101</v>
      </c>
      <c r="N628" s="28" t="s">
        <v>2224</v>
      </c>
    </row>
    <row r="629" s="19" customFormat="1" ht="28" customHeight="1" spans="1:14">
      <c r="A629" s="28">
        <v>89</v>
      </c>
      <c r="B629" s="28" t="s">
        <v>2195</v>
      </c>
      <c r="C629" s="75" t="s">
        <v>2225</v>
      </c>
      <c r="D629" s="28" t="s">
        <v>95</v>
      </c>
      <c r="E629" s="28" t="s">
        <v>342</v>
      </c>
      <c r="F629" s="59" t="s">
        <v>2197</v>
      </c>
      <c r="G629" s="28">
        <f>0.02*10</f>
        <v>0.2</v>
      </c>
      <c r="H629" s="28" t="s">
        <v>32</v>
      </c>
      <c r="I629" s="28">
        <f>0.02*10</f>
        <v>0.2</v>
      </c>
      <c r="J629" s="68" t="s">
        <v>2120</v>
      </c>
      <c r="K629" s="62" t="s">
        <v>2100</v>
      </c>
      <c r="L629" s="62" t="s">
        <v>52</v>
      </c>
      <c r="M629" s="66" t="s">
        <v>2101</v>
      </c>
      <c r="N629" s="28" t="s">
        <v>1542</v>
      </c>
    </row>
    <row r="630" s="19" customFormat="1" ht="28" customHeight="1" spans="1:14">
      <c r="A630" s="28">
        <v>90</v>
      </c>
      <c r="B630" s="28" t="s">
        <v>2195</v>
      </c>
      <c r="C630" s="75" t="s">
        <v>2200</v>
      </c>
      <c r="D630" s="28" t="s">
        <v>95</v>
      </c>
      <c r="E630" s="28" t="s">
        <v>266</v>
      </c>
      <c r="F630" s="59" t="s">
        <v>2197</v>
      </c>
      <c r="G630" s="28">
        <f>0.02*100</f>
        <v>2</v>
      </c>
      <c r="H630" s="28" t="s">
        <v>32</v>
      </c>
      <c r="I630" s="28">
        <f>0.02*100</f>
        <v>2</v>
      </c>
      <c r="J630" s="68" t="s">
        <v>2104</v>
      </c>
      <c r="K630" s="62" t="s">
        <v>2100</v>
      </c>
      <c r="L630" s="62" t="s">
        <v>52</v>
      </c>
      <c r="M630" s="66" t="s">
        <v>2101</v>
      </c>
      <c r="N630" s="28" t="s">
        <v>1612</v>
      </c>
    </row>
    <row r="631" s="19" customFormat="1" ht="28" customHeight="1" spans="1:14">
      <c r="A631" s="28">
        <v>91</v>
      </c>
      <c r="B631" s="28" t="s">
        <v>2195</v>
      </c>
      <c r="C631" s="75" t="s">
        <v>2226</v>
      </c>
      <c r="D631" s="28" t="s">
        <v>95</v>
      </c>
      <c r="E631" s="28" t="s">
        <v>1584</v>
      </c>
      <c r="F631" s="59" t="s">
        <v>2197</v>
      </c>
      <c r="G631" s="28">
        <f>0.02*6</f>
        <v>0.12</v>
      </c>
      <c r="H631" s="28" t="s">
        <v>32</v>
      </c>
      <c r="I631" s="28">
        <f>0.02*6</f>
        <v>0.12</v>
      </c>
      <c r="J631" s="68" t="s">
        <v>2154</v>
      </c>
      <c r="K631" s="62" t="s">
        <v>2100</v>
      </c>
      <c r="L631" s="62" t="s">
        <v>52</v>
      </c>
      <c r="M631" s="66" t="s">
        <v>2101</v>
      </c>
      <c r="N631" s="28" t="s">
        <v>1586</v>
      </c>
    </row>
    <row r="632" s="19" customFormat="1" ht="28" customHeight="1" spans="1:14">
      <c r="A632" s="28">
        <v>92</v>
      </c>
      <c r="B632" s="28" t="s">
        <v>2195</v>
      </c>
      <c r="C632" s="75" t="s">
        <v>2227</v>
      </c>
      <c r="D632" s="28" t="s">
        <v>95</v>
      </c>
      <c r="E632" s="28" t="s">
        <v>773</v>
      </c>
      <c r="F632" s="59" t="s">
        <v>2197</v>
      </c>
      <c r="G632" s="28">
        <f>0.02*200</f>
        <v>4</v>
      </c>
      <c r="H632" s="28" t="s">
        <v>32</v>
      </c>
      <c r="I632" s="28">
        <f>0.02*200</f>
        <v>4</v>
      </c>
      <c r="J632" s="68" t="s">
        <v>2110</v>
      </c>
      <c r="K632" s="62" t="s">
        <v>2100</v>
      </c>
      <c r="L632" s="62" t="s">
        <v>52</v>
      </c>
      <c r="M632" s="66" t="s">
        <v>2101</v>
      </c>
      <c r="N632" s="28" t="s">
        <v>2228</v>
      </c>
    </row>
    <row r="633" s="19" customFormat="1" ht="28" customHeight="1" spans="1:14">
      <c r="A633" s="28">
        <v>93</v>
      </c>
      <c r="B633" s="28" t="s">
        <v>2195</v>
      </c>
      <c r="C633" s="75" t="s">
        <v>2229</v>
      </c>
      <c r="D633" s="60" t="s">
        <v>45</v>
      </c>
      <c r="E633" s="76" t="s">
        <v>1128</v>
      </c>
      <c r="F633" s="59" t="s">
        <v>2197</v>
      </c>
      <c r="G633" s="28">
        <f>0.02*216</f>
        <v>4.32</v>
      </c>
      <c r="H633" s="28" t="s">
        <v>32</v>
      </c>
      <c r="I633" s="28">
        <f>0.02*216</f>
        <v>4.32</v>
      </c>
      <c r="J633" s="68" t="s">
        <v>2110</v>
      </c>
      <c r="K633" s="62" t="s">
        <v>2100</v>
      </c>
      <c r="L633" s="62" t="s">
        <v>52</v>
      </c>
      <c r="M633" s="66" t="s">
        <v>2101</v>
      </c>
      <c r="N633" s="76" t="s">
        <v>1131</v>
      </c>
    </row>
    <row r="634" s="19" customFormat="1" ht="28" customHeight="1" spans="1:14">
      <c r="A634" s="28">
        <v>94</v>
      </c>
      <c r="B634" s="28" t="s">
        <v>2195</v>
      </c>
      <c r="C634" s="75" t="s">
        <v>2230</v>
      </c>
      <c r="D634" s="60" t="s">
        <v>45</v>
      </c>
      <c r="E634" s="60" t="s">
        <v>1134</v>
      </c>
      <c r="F634" s="59" t="s">
        <v>2197</v>
      </c>
      <c r="G634" s="28">
        <f>0.02*125</f>
        <v>2.5</v>
      </c>
      <c r="H634" s="28" t="s">
        <v>32</v>
      </c>
      <c r="I634" s="28">
        <f>0.02*125</f>
        <v>2.5</v>
      </c>
      <c r="J634" s="68" t="s">
        <v>2110</v>
      </c>
      <c r="K634" s="62" t="s">
        <v>2100</v>
      </c>
      <c r="L634" s="62" t="s">
        <v>52</v>
      </c>
      <c r="M634" s="66" t="s">
        <v>2101</v>
      </c>
      <c r="N634" s="60" t="s">
        <v>1137</v>
      </c>
    </row>
    <row r="635" s="19" customFormat="1" ht="28" customHeight="1" spans="1:14">
      <c r="A635" s="28">
        <v>95</v>
      </c>
      <c r="B635" s="28" t="s">
        <v>2195</v>
      </c>
      <c r="C635" s="75" t="s">
        <v>2231</v>
      </c>
      <c r="D635" s="60" t="s">
        <v>45</v>
      </c>
      <c r="E635" s="28" t="s">
        <v>931</v>
      </c>
      <c r="F635" s="59" t="s">
        <v>2197</v>
      </c>
      <c r="G635" s="28">
        <f>0.02*450</f>
        <v>9</v>
      </c>
      <c r="H635" s="28" t="s">
        <v>32</v>
      </c>
      <c r="I635" s="28">
        <f>0.02*450</f>
        <v>9</v>
      </c>
      <c r="J635" s="68" t="s">
        <v>2232</v>
      </c>
      <c r="K635" s="62" t="s">
        <v>2100</v>
      </c>
      <c r="L635" s="62" t="s">
        <v>52</v>
      </c>
      <c r="M635" s="66" t="s">
        <v>2101</v>
      </c>
      <c r="N635" s="28" t="s">
        <v>1120</v>
      </c>
    </row>
    <row r="636" s="19" customFormat="1" ht="28" customHeight="1" spans="1:14">
      <c r="A636" s="28">
        <v>96</v>
      </c>
      <c r="B636" s="28" t="s">
        <v>2195</v>
      </c>
      <c r="C636" s="75" t="s">
        <v>2227</v>
      </c>
      <c r="D636" s="60" t="s">
        <v>45</v>
      </c>
      <c r="E636" s="28" t="s">
        <v>2233</v>
      </c>
      <c r="F636" s="59" t="s">
        <v>2197</v>
      </c>
      <c r="G636" s="28">
        <f>0.02*200</f>
        <v>4</v>
      </c>
      <c r="H636" s="28" t="s">
        <v>32</v>
      </c>
      <c r="I636" s="28">
        <f>0.02*200</f>
        <v>4</v>
      </c>
      <c r="J636" s="68" t="s">
        <v>2116</v>
      </c>
      <c r="K636" s="62" t="s">
        <v>2100</v>
      </c>
      <c r="L636" s="62" t="s">
        <v>52</v>
      </c>
      <c r="M636" s="66" t="s">
        <v>2101</v>
      </c>
      <c r="N636" s="28" t="s">
        <v>2234</v>
      </c>
    </row>
    <row r="637" s="19" customFormat="1" ht="28" customHeight="1" spans="1:14">
      <c r="A637" s="28">
        <v>97</v>
      </c>
      <c r="B637" s="28" t="s">
        <v>2195</v>
      </c>
      <c r="C637" s="75" t="s">
        <v>2235</v>
      </c>
      <c r="D637" s="60" t="s">
        <v>45</v>
      </c>
      <c r="E637" s="28" t="s">
        <v>539</v>
      </c>
      <c r="F637" s="59" t="s">
        <v>2197</v>
      </c>
      <c r="G637" s="28">
        <f>0.02*250</f>
        <v>5</v>
      </c>
      <c r="H637" s="28" t="s">
        <v>32</v>
      </c>
      <c r="I637" s="28">
        <f>0.02*250</f>
        <v>5</v>
      </c>
      <c r="J637" s="68" t="s">
        <v>2116</v>
      </c>
      <c r="K637" s="62" t="s">
        <v>2100</v>
      </c>
      <c r="L637" s="62" t="s">
        <v>52</v>
      </c>
      <c r="M637" s="66" t="s">
        <v>2101</v>
      </c>
      <c r="N637" s="28" t="s">
        <v>1150</v>
      </c>
    </row>
    <row r="638" s="19" customFormat="1" ht="28" customHeight="1" spans="1:14">
      <c r="A638" s="28">
        <v>98</v>
      </c>
      <c r="B638" s="28" t="s">
        <v>2195</v>
      </c>
      <c r="C638" s="75" t="s">
        <v>2236</v>
      </c>
      <c r="D638" s="60" t="s">
        <v>45</v>
      </c>
      <c r="E638" s="28" t="s">
        <v>208</v>
      </c>
      <c r="F638" s="59" t="s">
        <v>2197</v>
      </c>
      <c r="G638" s="28">
        <f>0.02*31</f>
        <v>0.62</v>
      </c>
      <c r="H638" s="28" t="s">
        <v>32</v>
      </c>
      <c r="I638" s="28">
        <f>0.02*31</f>
        <v>0.62</v>
      </c>
      <c r="J638" s="68" t="s">
        <v>2120</v>
      </c>
      <c r="K638" s="62" t="s">
        <v>2100</v>
      </c>
      <c r="L638" s="62" t="s">
        <v>52</v>
      </c>
      <c r="M638" s="66" t="s">
        <v>2101</v>
      </c>
      <c r="N638" s="28" t="s">
        <v>1146</v>
      </c>
    </row>
    <row r="639" s="19" customFormat="1" ht="28" customHeight="1" spans="1:14">
      <c r="A639" s="28">
        <v>99</v>
      </c>
      <c r="B639" s="28" t="s">
        <v>2195</v>
      </c>
      <c r="C639" s="75" t="s">
        <v>2208</v>
      </c>
      <c r="D639" s="60" t="s">
        <v>45</v>
      </c>
      <c r="E639" s="76" t="s">
        <v>1086</v>
      </c>
      <c r="F639" s="59" t="s">
        <v>2197</v>
      </c>
      <c r="G639" s="28">
        <f>0.02*500</f>
        <v>10</v>
      </c>
      <c r="H639" s="28" t="s">
        <v>32</v>
      </c>
      <c r="I639" s="28">
        <f>0.02*500</f>
        <v>10</v>
      </c>
      <c r="J639" s="68" t="s">
        <v>2116</v>
      </c>
      <c r="K639" s="62" t="s">
        <v>2100</v>
      </c>
      <c r="L639" s="62" t="s">
        <v>52</v>
      </c>
      <c r="M639" s="66" t="s">
        <v>2101</v>
      </c>
      <c r="N639" s="76" t="s">
        <v>1089</v>
      </c>
    </row>
    <row r="640" s="19" customFormat="1" ht="28" customHeight="1" spans="1:14">
      <c r="A640" s="28">
        <v>100</v>
      </c>
      <c r="B640" s="28" t="s">
        <v>2195</v>
      </c>
      <c r="C640" s="75" t="s">
        <v>2237</v>
      </c>
      <c r="D640" s="60" t="s">
        <v>45</v>
      </c>
      <c r="E640" s="28" t="s">
        <v>2238</v>
      </c>
      <c r="F640" s="59" t="s">
        <v>2197</v>
      </c>
      <c r="G640" s="28">
        <f>0.02*43</f>
        <v>0.86</v>
      </c>
      <c r="H640" s="28" t="s">
        <v>32</v>
      </c>
      <c r="I640" s="28">
        <f>0.02*43</f>
        <v>0.86</v>
      </c>
      <c r="J640" s="68" t="s">
        <v>2120</v>
      </c>
      <c r="K640" s="62" t="s">
        <v>2100</v>
      </c>
      <c r="L640" s="62" t="s">
        <v>52</v>
      </c>
      <c r="M640" s="66" t="s">
        <v>2101</v>
      </c>
      <c r="N640" s="28" t="s">
        <v>2239</v>
      </c>
    </row>
    <row r="641" s="19" customFormat="1" ht="28" customHeight="1" spans="1:14">
      <c r="A641" s="28">
        <v>101</v>
      </c>
      <c r="B641" s="28" t="s">
        <v>2195</v>
      </c>
      <c r="C641" s="75" t="s">
        <v>2240</v>
      </c>
      <c r="D641" s="60" t="s">
        <v>45</v>
      </c>
      <c r="E641" s="28" t="s">
        <v>1096</v>
      </c>
      <c r="F641" s="59" t="s">
        <v>2197</v>
      </c>
      <c r="G641" s="28">
        <f>0.02*280</f>
        <v>5.6</v>
      </c>
      <c r="H641" s="28" t="s">
        <v>32</v>
      </c>
      <c r="I641" s="28">
        <f>0.02*280</f>
        <v>5.6</v>
      </c>
      <c r="J641" s="68" t="s">
        <v>2110</v>
      </c>
      <c r="K641" s="62" t="s">
        <v>2100</v>
      </c>
      <c r="L641" s="62" t="s">
        <v>52</v>
      </c>
      <c r="M641" s="66" t="s">
        <v>2101</v>
      </c>
      <c r="N641" s="28" t="s">
        <v>1099</v>
      </c>
    </row>
    <row r="642" s="19" customFormat="1" ht="28" customHeight="1" spans="1:14">
      <c r="A642" s="28">
        <v>102</v>
      </c>
      <c r="B642" s="28" t="s">
        <v>2195</v>
      </c>
      <c r="C642" s="75" t="s">
        <v>2241</v>
      </c>
      <c r="D642" s="60" t="s">
        <v>45</v>
      </c>
      <c r="E642" s="60" t="s">
        <v>1112</v>
      </c>
      <c r="F642" s="59" t="s">
        <v>2197</v>
      </c>
      <c r="G642" s="28">
        <f>0.02*63</f>
        <v>1.26</v>
      </c>
      <c r="H642" s="28" t="s">
        <v>32</v>
      </c>
      <c r="I642" s="28">
        <f>0.02*63</f>
        <v>1.26</v>
      </c>
      <c r="J642" s="68" t="s">
        <v>2099</v>
      </c>
      <c r="K642" s="62" t="s">
        <v>2100</v>
      </c>
      <c r="L642" s="62" t="s">
        <v>52</v>
      </c>
      <c r="M642" s="66" t="s">
        <v>2101</v>
      </c>
      <c r="N642" s="60" t="s">
        <v>1115</v>
      </c>
    </row>
    <row r="643" s="19" customFormat="1" ht="28" customHeight="1" spans="1:14">
      <c r="A643" s="28">
        <v>103</v>
      </c>
      <c r="B643" s="28" t="s">
        <v>2195</v>
      </c>
      <c r="C643" s="75" t="s">
        <v>2242</v>
      </c>
      <c r="D643" s="60" t="s">
        <v>45</v>
      </c>
      <c r="E643" s="28" t="s">
        <v>330</v>
      </c>
      <c r="F643" s="59" t="s">
        <v>2197</v>
      </c>
      <c r="G643" s="28">
        <f>0.02*185</f>
        <v>3.7</v>
      </c>
      <c r="H643" s="28" t="s">
        <v>32</v>
      </c>
      <c r="I643" s="28">
        <f>0.02*185</f>
        <v>3.7</v>
      </c>
      <c r="J643" s="68" t="s">
        <v>2110</v>
      </c>
      <c r="K643" s="62" t="s">
        <v>2100</v>
      </c>
      <c r="L643" s="62" t="s">
        <v>52</v>
      </c>
      <c r="M643" s="66" t="s">
        <v>2101</v>
      </c>
      <c r="N643" s="28" t="s">
        <v>1125</v>
      </c>
    </row>
    <row r="644" s="19" customFormat="1" ht="28" customHeight="1" spans="1:14">
      <c r="A644" s="28">
        <v>104</v>
      </c>
      <c r="B644" s="28" t="s">
        <v>2195</v>
      </c>
      <c r="C644" s="75" t="s">
        <v>2243</v>
      </c>
      <c r="D644" s="60" t="s">
        <v>45</v>
      </c>
      <c r="E644" s="28" t="s">
        <v>1102</v>
      </c>
      <c r="F644" s="59" t="s">
        <v>2197</v>
      </c>
      <c r="G644" s="28">
        <f>0.02*120</f>
        <v>2.4</v>
      </c>
      <c r="H644" s="28" t="s">
        <v>32</v>
      </c>
      <c r="I644" s="28">
        <f>0.02*120</f>
        <v>2.4</v>
      </c>
      <c r="J644" s="68" t="s">
        <v>2110</v>
      </c>
      <c r="K644" s="62" t="s">
        <v>2100</v>
      </c>
      <c r="L644" s="62" t="s">
        <v>52</v>
      </c>
      <c r="M644" s="66" t="s">
        <v>2101</v>
      </c>
      <c r="N644" s="28" t="s">
        <v>1105</v>
      </c>
    </row>
    <row r="645" s="19" customFormat="1" ht="28" customHeight="1" spans="1:14">
      <c r="A645" s="28">
        <v>105</v>
      </c>
      <c r="B645" s="28" t="s">
        <v>2195</v>
      </c>
      <c r="C645" s="75" t="s">
        <v>2221</v>
      </c>
      <c r="D645" s="60" t="s">
        <v>45</v>
      </c>
      <c r="E645" s="28" t="s">
        <v>2244</v>
      </c>
      <c r="F645" s="59" t="s">
        <v>2197</v>
      </c>
      <c r="G645" s="28">
        <f>0.02*400</f>
        <v>8</v>
      </c>
      <c r="H645" s="28" t="s">
        <v>32</v>
      </c>
      <c r="I645" s="28">
        <f>0.02*400</f>
        <v>8</v>
      </c>
      <c r="J645" s="68" t="s">
        <v>2176</v>
      </c>
      <c r="K645" s="62" t="s">
        <v>2100</v>
      </c>
      <c r="L645" s="62" t="s">
        <v>52</v>
      </c>
      <c r="M645" s="66" t="s">
        <v>2101</v>
      </c>
      <c r="N645" s="28" t="s">
        <v>2245</v>
      </c>
    </row>
    <row r="646" s="19" customFormat="1" ht="28" customHeight="1" spans="1:14">
      <c r="A646" s="28">
        <v>106</v>
      </c>
      <c r="B646" s="28" t="s">
        <v>2195</v>
      </c>
      <c r="C646" s="75" t="s">
        <v>2223</v>
      </c>
      <c r="D646" s="60" t="s">
        <v>39</v>
      </c>
      <c r="E646" s="28" t="s">
        <v>1667</v>
      </c>
      <c r="F646" s="59" t="s">
        <v>2197</v>
      </c>
      <c r="G646" s="28">
        <f>0.02*140</f>
        <v>2.8</v>
      </c>
      <c r="H646" s="28" t="s">
        <v>32</v>
      </c>
      <c r="I646" s="28">
        <f>0.02*140</f>
        <v>2.8</v>
      </c>
      <c r="J646" s="68" t="s">
        <v>2136</v>
      </c>
      <c r="K646" s="62" t="s">
        <v>2100</v>
      </c>
      <c r="L646" s="62" t="s">
        <v>52</v>
      </c>
      <c r="M646" s="66" t="s">
        <v>2101</v>
      </c>
      <c r="N646" s="60" t="s">
        <v>2155</v>
      </c>
    </row>
    <row r="647" s="19" customFormat="1" ht="28" customHeight="1" spans="1:14">
      <c r="A647" s="28">
        <v>107</v>
      </c>
      <c r="B647" s="28" t="s">
        <v>2195</v>
      </c>
      <c r="C647" s="75" t="s">
        <v>2227</v>
      </c>
      <c r="D647" s="60" t="s">
        <v>39</v>
      </c>
      <c r="E647" s="60" t="s">
        <v>1057</v>
      </c>
      <c r="F647" s="59" t="s">
        <v>2197</v>
      </c>
      <c r="G647" s="28">
        <f>0.02*200</f>
        <v>4</v>
      </c>
      <c r="H647" s="28" t="s">
        <v>32</v>
      </c>
      <c r="I647" s="28">
        <f>0.02*200</f>
        <v>4</v>
      </c>
      <c r="J647" s="68" t="s">
        <v>2116</v>
      </c>
      <c r="K647" s="62" t="s">
        <v>2100</v>
      </c>
      <c r="L647" s="62" t="s">
        <v>52</v>
      </c>
      <c r="M647" s="66" t="s">
        <v>2101</v>
      </c>
      <c r="N647" s="60" t="s">
        <v>1060</v>
      </c>
    </row>
    <row r="648" s="19" customFormat="1" ht="28" customHeight="1" spans="1:14">
      <c r="A648" s="28">
        <v>108</v>
      </c>
      <c r="B648" s="28" t="s">
        <v>2195</v>
      </c>
      <c r="C648" s="75" t="s">
        <v>2201</v>
      </c>
      <c r="D648" s="60" t="s">
        <v>39</v>
      </c>
      <c r="E648" s="60" t="s">
        <v>1063</v>
      </c>
      <c r="F648" s="59" t="s">
        <v>2197</v>
      </c>
      <c r="G648" s="28">
        <f>0.02*50</f>
        <v>1</v>
      </c>
      <c r="H648" s="28" t="s">
        <v>32</v>
      </c>
      <c r="I648" s="28">
        <f>0.02*50</f>
        <v>1</v>
      </c>
      <c r="J648" s="68" t="s">
        <v>2099</v>
      </c>
      <c r="K648" s="62" t="s">
        <v>2100</v>
      </c>
      <c r="L648" s="62" t="s">
        <v>52</v>
      </c>
      <c r="M648" s="66" t="s">
        <v>2101</v>
      </c>
      <c r="N648" s="60" t="s">
        <v>2246</v>
      </c>
    </row>
    <row r="649" s="19" customFormat="1" ht="28" customHeight="1" spans="1:14">
      <c r="A649" s="28">
        <v>109</v>
      </c>
      <c r="B649" s="28" t="s">
        <v>2195</v>
      </c>
      <c r="C649" s="75" t="s">
        <v>2200</v>
      </c>
      <c r="D649" s="60" t="s">
        <v>39</v>
      </c>
      <c r="E649" s="60" t="s">
        <v>1029</v>
      </c>
      <c r="F649" s="59" t="s">
        <v>2197</v>
      </c>
      <c r="G649" s="28">
        <f>0.02*100</f>
        <v>2</v>
      </c>
      <c r="H649" s="28" t="s">
        <v>32</v>
      </c>
      <c r="I649" s="28">
        <f>0.02*100</f>
        <v>2</v>
      </c>
      <c r="J649" s="68" t="s">
        <v>2104</v>
      </c>
      <c r="K649" s="62" t="s">
        <v>2100</v>
      </c>
      <c r="L649" s="62" t="s">
        <v>52</v>
      </c>
      <c r="M649" s="66" t="s">
        <v>2101</v>
      </c>
      <c r="N649" s="60" t="s">
        <v>2152</v>
      </c>
    </row>
    <row r="650" s="19" customFormat="1" ht="28" customHeight="1" spans="1:14">
      <c r="A650" s="28">
        <v>110</v>
      </c>
      <c r="B650" s="28" t="s">
        <v>2195</v>
      </c>
      <c r="C650" s="75" t="s">
        <v>2200</v>
      </c>
      <c r="D650" s="60" t="s">
        <v>39</v>
      </c>
      <c r="E650" s="60" t="s">
        <v>389</v>
      </c>
      <c r="F650" s="59" t="s">
        <v>2197</v>
      </c>
      <c r="G650" s="28">
        <f>0.02*100</f>
        <v>2</v>
      </c>
      <c r="H650" s="28" t="s">
        <v>32</v>
      </c>
      <c r="I650" s="28">
        <f>0.02*100</f>
        <v>2</v>
      </c>
      <c r="J650" s="68" t="s">
        <v>2104</v>
      </c>
      <c r="K650" s="62" t="s">
        <v>2100</v>
      </c>
      <c r="L650" s="62" t="s">
        <v>52</v>
      </c>
      <c r="M650" s="66" t="s">
        <v>2101</v>
      </c>
      <c r="N650" s="60" t="s">
        <v>2148</v>
      </c>
    </row>
    <row r="651" s="19" customFormat="1" ht="28" customHeight="1" spans="1:14">
      <c r="A651" s="28">
        <v>111</v>
      </c>
      <c r="B651" s="28" t="s">
        <v>2195</v>
      </c>
      <c r="C651" s="75" t="s">
        <v>2247</v>
      </c>
      <c r="D651" s="60" t="s">
        <v>39</v>
      </c>
      <c r="E651" s="60" t="s">
        <v>823</v>
      </c>
      <c r="F651" s="59" t="s">
        <v>2197</v>
      </c>
      <c r="G651" s="28">
        <f>0.02*20</f>
        <v>0.4</v>
      </c>
      <c r="H651" s="28" t="s">
        <v>32</v>
      </c>
      <c r="I651" s="28">
        <f>0.02*20</f>
        <v>0.4</v>
      </c>
      <c r="J651" s="68" t="s">
        <v>2120</v>
      </c>
      <c r="K651" s="62" t="s">
        <v>2100</v>
      </c>
      <c r="L651" s="62" t="s">
        <v>52</v>
      </c>
      <c r="M651" s="66" t="s">
        <v>2101</v>
      </c>
      <c r="N651" s="60" t="s">
        <v>2153</v>
      </c>
    </row>
    <row r="652" s="19" customFormat="1" ht="28" customHeight="1" spans="1:14">
      <c r="A652" s="28">
        <v>112</v>
      </c>
      <c r="B652" s="28" t="s">
        <v>2195</v>
      </c>
      <c r="C652" s="75" t="s">
        <v>2201</v>
      </c>
      <c r="D652" s="60" t="s">
        <v>39</v>
      </c>
      <c r="E652" s="60" t="s">
        <v>1075</v>
      </c>
      <c r="F652" s="59" t="s">
        <v>2197</v>
      </c>
      <c r="G652" s="28">
        <f>0.02*50</f>
        <v>1</v>
      </c>
      <c r="H652" s="28" t="s">
        <v>32</v>
      </c>
      <c r="I652" s="28">
        <f>0.02*50</f>
        <v>1</v>
      </c>
      <c r="J652" s="68" t="s">
        <v>2099</v>
      </c>
      <c r="K652" s="62" t="s">
        <v>2100</v>
      </c>
      <c r="L652" s="62" t="s">
        <v>52</v>
      </c>
      <c r="M652" s="66" t="s">
        <v>2101</v>
      </c>
      <c r="N652" s="60" t="s">
        <v>2248</v>
      </c>
    </row>
    <row r="653" s="19" customFormat="1" ht="28" customHeight="1" spans="1:14">
      <c r="A653" s="28">
        <v>113</v>
      </c>
      <c r="B653" s="28" t="s">
        <v>2195</v>
      </c>
      <c r="C653" s="75" t="s">
        <v>2247</v>
      </c>
      <c r="D653" s="60" t="s">
        <v>50</v>
      </c>
      <c r="E653" s="28" t="s">
        <v>1757</v>
      </c>
      <c r="F653" s="59" t="s">
        <v>2197</v>
      </c>
      <c r="G653" s="28">
        <f>0.02*20</f>
        <v>0.4</v>
      </c>
      <c r="H653" s="28" t="s">
        <v>32</v>
      </c>
      <c r="I653" s="28">
        <f>0.02*20</f>
        <v>0.4</v>
      </c>
      <c r="J653" s="68" t="s">
        <v>2120</v>
      </c>
      <c r="K653" s="62" t="s">
        <v>2100</v>
      </c>
      <c r="L653" s="62" t="s">
        <v>52</v>
      </c>
      <c r="M653" s="66" t="s">
        <v>2101</v>
      </c>
      <c r="N653" s="60" t="s">
        <v>2142</v>
      </c>
    </row>
    <row r="654" s="19" customFormat="1" ht="28" customHeight="1" spans="1:14">
      <c r="A654" s="28">
        <v>114</v>
      </c>
      <c r="B654" s="28" t="s">
        <v>2195</v>
      </c>
      <c r="C654" s="75" t="s">
        <v>2249</v>
      </c>
      <c r="D654" s="60" t="s">
        <v>50</v>
      </c>
      <c r="E654" s="60" t="s">
        <v>2250</v>
      </c>
      <c r="F654" s="59" t="s">
        <v>2197</v>
      </c>
      <c r="G654" s="28">
        <f>0.02*40</f>
        <v>0.8</v>
      </c>
      <c r="H654" s="28" t="s">
        <v>32</v>
      </c>
      <c r="I654" s="28">
        <f>0.02*40</f>
        <v>0.8</v>
      </c>
      <c r="J654" s="68" t="s">
        <v>2251</v>
      </c>
      <c r="K654" s="62" t="s">
        <v>2100</v>
      </c>
      <c r="L654" s="62" t="s">
        <v>52</v>
      </c>
      <c r="M654" s="66" t="s">
        <v>2101</v>
      </c>
      <c r="N654" s="60" t="s">
        <v>2252</v>
      </c>
    </row>
    <row r="655" s="19" customFormat="1" ht="28" customHeight="1" spans="1:14">
      <c r="A655" s="28">
        <v>115</v>
      </c>
      <c r="B655" s="28" t="s">
        <v>2195</v>
      </c>
      <c r="C655" s="75" t="s">
        <v>2253</v>
      </c>
      <c r="D655" s="60" t="s">
        <v>50</v>
      </c>
      <c r="E655" s="28" t="s">
        <v>2009</v>
      </c>
      <c r="F655" s="59" t="s">
        <v>2197</v>
      </c>
      <c r="G655" s="28">
        <f>0.02*143</f>
        <v>2.86</v>
      </c>
      <c r="H655" s="28" t="s">
        <v>32</v>
      </c>
      <c r="I655" s="28">
        <f>0.02*143</f>
        <v>2.86</v>
      </c>
      <c r="J655" s="68" t="s">
        <v>2136</v>
      </c>
      <c r="K655" s="62" t="s">
        <v>2100</v>
      </c>
      <c r="L655" s="62" t="s">
        <v>52</v>
      </c>
      <c r="M655" s="66" t="s">
        <v>2101</v>
      </c>
      <c r="N655" s="60" t="s">
        <v>2254</v>
      </c>
    </row>
    <row r="656" s="19" customFormat="1" ht="28" customHeight="1" spans="1:14">
      <c r="A656" s="28">
        <v>116</v>
      </c>
      <c r="B656" s="28" t="s">
        <v>2195</v>
      </c>
      <c r="C656" s="75" t="s">
        <v>2200</v>
      </c>
      <c r="D656" s="60" t="s">
        <v>50</v>
      </c>
      <c r="E656" s="60" t="s">
        <v>686</v>
      </c>
      <c r="F656" s="59" t="s">
        <v>2197</v>
      </c>
      <c r="G656" s="28">
        <f>0.02*100</f>
        <v>2</v>
      </c>
      <c r="H656" s="28" t="s">
        <v>32</v>
      </c>
      <c r="I656" s="28">
        <f>0.02*100</f>
        <v>2</v>
      </c>
      <c r="J656" s="68" t="s">
        <v>2104</v>
      </c>
      <c r="K656" s="62" t="s">
        <v>2100</v>
      </c>
      <c r="L656" s="62" t="s">
        <v>52</v>
      </c>
      <c r="M656" s="66" t="s">
        <v>2101</v>
      </c>
      <c r="N656" s="60" t="s">
        <v>2144</v>
      </c>
    </row>
    <row r="657" s="19" customFormat="1" ht="28" customHeight="1" spans="1:14">
      <c r="A657" s="28">
        <v>117</v>
      </c>
      <c r="B657" s="28" t="s">
        <v>2195</v>
      </c>
      <c r="C657" s="75" t="s">
        <v>2227</v>
      </c>
      <c r="D657" s="60" t="s">
        <v>84</v>
      </c>
      <c r="E657" s="60" t="s">
        <v>2159</v>
      </c>
      <c r="F657" s="59" t="s">
        <v>2197</v>
      </c>
      <c r="G657" s="28">
        <f>0.02*200</f>
        <v>4</v>
      </c>
      <c r="H657" s="28" t="s">
        <v>32</v>
      </c>
      <c r="I657" s="28">
        <f>0.02*200</f>
        <v>4</v>
      </c>
      <c r="J657" s="68" t="s">
        <v>2110</v>
      </c>
      <c r="K657" s="62" t="s">
        <v>2100</v>
      </c>
      <c r="L657" s="62" t="s">
        <v>52</v>
      </c>
      <c r="M657" s="66" t="s">
        <v>2101</v>
      </c>
      <c r="N657" s="60" t="s">
        <v>2255</v>
      </c>
    </row>
    <row r="658" s="19" customFormat="1" ht="28" customHeight="1" spans="1:14">
      <c r="A658" s="28">
        <v>118</v>
      </c>
      <c r="B658" s="28" t="s">
        <v>2195</v>
      </c>
      <c r="C658" s="75" t="s">
        <v>2225</v>
      </c>
      <c r="D658" s="60" t="s">
        <v>84</v>
      </c>
      <c r="E658" s="28" t="s">
        <v>1437</v>
      </c>
      <c r="F658" s="59" t="s">
        <v>2197</v>
      </c>
      <c r="G658" s="28">
        <f>0.02*10</f>
        <v>0.2</v>
      </c>
      <c r="H658" s="28" t="s">
        <v>32</v>
      </c>
      <c r="I658" s="28">
        <f>0.02*10</f>
        <v>0.2</v>
      </c>
      <c r="J658" s="68" t="s">
        <v>2154</v>
      </c>
      <c r="K658" s="62" t="s">
        <v>2100</v>
      </c>
      <c r="L658" s="62" t="s">
        <v>52</v>
      </c>
      <c r="M658" s="66" t="s">
        <v>2101</v>
      </c>
      <c r="N658" s="60" t="s">
        <v>2166</v>
      </c>
    </row>
    <row r="659" s="19" customFormat="1" ht="28" customHeight="1" spans="1:14">
      <c r="A659" s="28">
        <v>119</v>
      </c>
      <c r="B659" s="28" t="s">
        <v>2195</v>
      </c>
      <c r="C659" s="75" t="s">
        <v>2256</v>
      </c>
      <c r="D659" s="60" t="s">
        <v>84</v>
      </c>
      <c r="E659" s="60" t="s">
        <v>1430</v>
      </c>
      <c r="F659" s="59" t="s">
        <v>2197</v>
      </c>
      <c r="G659" s="28">
        <f>0.02*45</f>
        <v>0.9</v>
      </c>
      <c r="H659" s="28" t="s">
        <v>32</v>
      </c>
      <c r="I659" s="28">
        <f>0.02*45</f>
        <v>0.9</v>
      </c>
      <c r="J659" s="68" t="s">
        <v>2251</v>
      </c>
      <c r="K659" s="62" t="s">
        <v>2100</v>
      </c>
      <c r="L659" s="62" t="s">
        <v>52</v>
      </c>
      <c r="M659" s="66" t="s">
        <v>2101</v>
      </c>
      <c r="N659" s="60" t="s">
        <v>2257</v>
      </c>
    </row>
    <row r="660" s="19" customFormat="1" ht="28" customHeight="1" spans="1:14">
      <c r="A660" s="28">
        <v>120</v>
      </c>
      <c r="B660" s="28" t="s">
        <v>2195</v>
      </c>
      <c r="C660" s="75" t="s">
        <v>2223</v>
      </c>
      <c r="D660" s="60" t="s">
        <v>84</v>
      </c>
      <c r="E660" s="60" t="s">
        <v>551</v>
      </c>
      <c r="F660" s="59" t="s">
        <v>2197</v>
      </c>
      <c r="G660" s="28">
        <f>0.02*140</f>
        <v>2.8</v>
      </c>
      <c r="H660" s="28" t="s">
        <v>32</v>
      </c>
      <c r="I660" s="28">
        <f>0.02*140</f>
        <v>2.8</v>
      </c>
      <c r="J660" s="68" t="s">
        <v>2110</v>
      </c>
      <c r="K660" s="62" t="s">
        <v>2100</v>
      </c>
      <c r="L660" s="62" t="s">
        <v>52</v>
      </c>
      <c r="M660" s="66" t="s">
        <v>2101</v>
      </c>
      <c r="N660" s="60" t="s">
        <v>2258</v>
      </c>
    </row>
    <row r="661" s="19" customFormat="1" ht="28" customHeight="1" spans="1:14">
      <c r="A661" s="28">
        <v>121</v>
      </c>
      <c r="B661" s="28" t="s">
        <v>2195</v>
      </c>
      <c r="C661" s="75" t="s">
        <v>2259</v>
      </c>
      <c r="D661" s="60" t="s">
        <v>84</v>
      </c>
      <c r="E661" s="60" t="s">
        <v>620</v>
      </c>
      <c r="F661" s="59" t="s">
        <v>2197</v>
      </c>
      <c r="G661" s="28">
        <f>0.02*80</f>
        <v>1.6</v>
      </c>
      <c r="H661" s="28" t="s">
        <v>32</v>
      </c>
      <c r="I661" s="28">
        <f>0.02*80</f>
        <v>1.6</v>
      </c>
      <c r="J661" s="68" t="s">
        <v>2099</v>
      </c>
      <c r="K661" s="62" t="s">
        <v>2100</v>
      </c>
      <c r="L661" s="62" t="s">
        <v>52</v>
      </c>
      <c r="M661" s="66" t="s">
        <v>2101</v>
      </c>
      <c r="N661" s="60" t="s">
        <v>2260</v>
      </c>
    </row>
    <row r="662" s="19" customFormat="1" ht="28" customHeight="1" spans="1:14">
      <c r="A662" s="28">
        <v>122</v>
      </c>
      <c r="B662" s="28" t="s">
        <v>2195</v>
      </c>
      <c r="C662" s="75" t="s">
        <v>2222</v>
      </c>
      <c r="D662" s="60" t="s">
        <v>84</v>
      </c>
      <c r="E662" s="60" t="s">
        <v>2261</v>
      </c>
      <c r="F662" s="59" t="s">
        <v>2197</v>
      </c>
      <c r="G662" s="28">
        <f>0.02*130</f>
        <v>2.6</v>
      </c>
      <c r="H662" s="28" t="s">
        <v>32</v>
      </c>
      <c r="I662" s="28">
        <f>0.02*130</f>
        <v>2.6</v>
      </c>
      <c r="J662" s="68" t="s">
        <v>2110</v>
      </c>
      <c r="K662" s="62" t="s">
        <v>2100</v>
      </c>
      <c r="L662" s="62" t="s">
        <v>52</v>
      </c>
      <c r="M662" s="66" t="s">
        <v>2101</v>
      </c>
      <c r="N662" s="60" t="s">
        <v>2262</v>
      </c>
    </row>
    <row r="663" s="19" customFormat="1" ht="28" customHeight="1" spans="1:14">
      <c r="A663" s="28">
        <v>123</v>
      </c>
      <c r="B663" s="28" t="s">
        <v>2195</v>
      </c>
      <c r="C663" s="75" t="s">
        <v>2201</v>
      </c>
      <c r="D663" s="60" t="s">
        <v>84</v>
      </c>
      <c r="E663" s="60" t="s">
        <v>2263</v>
      </c>
      <c r="F663" s="59" t="s">
        <v>2197</v>
      </c>
      <c r="G663" s="28">
        <f>0.02*50</f>
        <v>1</v>
      </c>
      <c r="H663" s="28" t="s">
        <v>32</v>
      </c>
      <c r="I663" s="28">
        <f>0.02*50</f>
        <v>1</v>
      </c>
      <c r="J663" s="68" t="s">
        <v>2099</v>
      </c>
      <c r="K663" s="62" t="s">
        <v>2100</v>
      </c>
      <c r="L663" s="62" t="s">
        <v>52</v>
      </c>
      <c r="M663" s="66" t="s">
        <v>2101</v>
      </c>
      <c r="N663" s="60" t="s">
        <v>2264</v>
      </c>
    </row>
    <row r="664" s="19" customFormat="1" ht="28" customHeight="1" spans="1:14">
      <c r="A664" s="28">
        <v>124</v>
      </c>
      <c r="B664" s="28" t="s">
        <v>2195</v>
      </c>
      <c r="C664" s="75" t="s">
        <v>2265</v>
      </c>
      <c r="D664" s="60" t="s">
        <v>73</v>
      </c>
      <c r="E664" s="60" t="s">
        <v>404</v>
      </c>
      <c r="F664" s="59" t="s">
        <v>2197</v>
      </c>
      <c r="G664" s="28">
        <f>0.02*160</f>
        <v>3.2</v>
      </c>
      <c r="H664" s="28" t="s">
        <v>32</v>
      </c>
      <c r="I664" s="28">
        <f>0.02*160</f>
        <v>3.2</v>
      </c>
      <c r="J664" s="68" t="s">
        <v>2110</v>
      </c>
      <c r="K664" s="62" t="s">
        <v>2100</v>
      </c>
      <c r="L664" s="62" t="s">
        <v>52</v>
      </c>
      <c r="M664" s="66" t="s">
        <v>2101</v>
      </c>
      <c r="N664" s="60" t="s">
        <v>2168</v>
      </c>
    </row>
    <row r="665" s="19" customFormat="1" ht="28" customHeight="1" spans="1:14">
      <c r="A665" s="28">
        <v>125</v>
      </c>
      <c r="B665" s="28" t="s">
        <v>2195</v>
      </c>
      <c r="C665" s="75" t="s">
        <v>2199</v>
      </c>
      <c r="D665" s="60" t="s">
        <v>73</v>
      </c>
      <c r="E665" s="60" t="s">
        <v>1377</v>
      </c>
      <c r="F665" s="59" t="s">
        <v>2197</v>
      </c>
      <c r="G665" s="28">
        <f>0.02*150</f>
        <v>3</v>
      </c>
      <c r="H665" s="28" t="s">
        <v>32</v>
      </c>
      <c r="I665" s="28">
        <f>0.02*150</f>
        <v>3</v>
      </c>
      <c r="J665" s="68" t="s">
        <v>2110</v>
      </c>
      <c r="K665" s="62" t="s">
        <v>2100</v>
      </c>
      <c r="L665" s="62" t="s">
        <v>52</v>
      </c>
      <c r="M665" s="66" t="s">
        <v>2101</v>
      </c>
      <c r="N665" s="60" t="s">
        <v>2266</v>
      </c>
    </row>
    <row r="666" s="19" customFormat="1" ht="28" customHeight="1" spans="1:14">
      <c r="A666" s="28">
        <v>126</v>
      </c>
      <c r="B666" s="28" t="s">
        <v>2195</v>
      </c>
      <c r="C666" s="75" t="s">
        <v>2201</v>
      </c>
      <c r="D666" s="60" t="s">
        <v>73</v>
      </c>
      <c r="E666" s="60" t="s">
        <v>504</v>
      </c>
      <c r="F666" s="59" t="s">
        <v>2197</v>
      </c>
      <c r="G666" s="28">
        <f>0.02*50</f>
        <v>1</v>
      </c>
      <c r="H666" s="28" t="s">
        <v>32</v>
      </c>
      <c r="I666" s="28">
        <f>0.02*50</f>
        <v>1</v>
      </c>
      <c r="J666" s="68" t="s">
        <v>2099</v>
      </c>
      <c r="K666" s="62" t="s">
        <v>2100</v>
      </c>
      <c r="L666" s="62" t="s">
        <v>52</v>
      </c>
      <c r="M666" s="66" t="s">
        <v>2101</v>
      </c>
      <c r="N666" s="60" t="s">
        <v>2267</v>
      </c>
    </row>
    <row r="667" s="19" customFormat="1" ht="28" customHeight="1" spans="1:14">
      <c r="A667" s="28">
        <v>127</v>
      </c>
      <c r="B667" s="28" t="s">
        <v>2195</v>
      </c>
      <c r="C667" s="75" t="s">
        <v>2200</v>
      </c>
      <c r="D667" s="60" t="s">
        <v>73</v>
      </c>
      <c r="E667" s="60" t="s">
        <v>368</v>
      </c>
      <c r="F667" s="59" t="s">
        <v>2197</v>
      </c>
      <c r="G667" s="28">
        <f>0.02*100</f>
        <v>2</v>
      </c>
      <c r="H667" s="28" t="s">
        <v>32</v>
      </c>
      <c r="I667" s="28">
        <f>0.02*100</f>
        <v>2</v>
      </c>
      <c r="J667" s="68" t="s">
        <v>2104</v>
      </c>
      <c r="K667" s="62" t="s">
        <v>2100</v>
      </c>
      <c r="L667" s="62" t="s">
        <v>52</v>
      </c>
      <c r="M667" s="66" t="s">
        <v>2101</v>
      </c>
      <c r="N667" s="60" t="s">
        <v>2268</v>
      </c>
    </row>
    <row r="668" s="19" customFormat="1" ht="28" customHeight="1" spans="1:14">
      <c r="A668" s="28">
        <v>128</v>
      </c>
      <c r="B668" s="28" t="s">
        <v>2195</v>
      </c>
      <c r="C668" s="75" t="s">
        <v>2269</v>
      </c>
      <c r="D668" s="60" t="s">
        <v>73</v>
      </c>
      <c r="E668" s="28" t="s">
        <v>639</v>
      </c>
      <c r="F668" s="59" t="s">
        <v>2197</v>
      </c>
      <c r="G668" s="28">
        <f>0.02*30</f>
        <v>0.6</v>
      </c>
      <c r="H668" s="28" t="s">
        <v>32</v>
      </c>
      <c r="I668" s="28">
        <f>0.02*30</f>
        <v>0.6</v>
      </c>
      <c r="J668" s="68" t="s">
        <v>2120</v>
      </c>
      <c r="K668" s="62" t="s">
        <v>2100</v>
      </c>
      <c r="L668" s="62" t="s">
        <v>52</v>
      </c>
      <c r="M668" s="66" t="s">
        <v>2101</v>
      </c>
      <c r="N668" s="60" t="s">
        <v>2270</v>
      </c>
    </row>
    <row r="669" s="19" customFormat="1" ht="28" customHeight="1" spans="1:14">
      <c r="A669" s="28">
        <v>129</v>
      </c>
      <c r="B669" s="28" t="s">
        <v>2195</v>
      </c>
      <c r="C669" s="75" t="s">
        <v>2271</v>
      </c>
      <c r="D669" s="60" t="s">
        <v>73</v>
      </c>
      <c r="E669" s="60" t="s">
        <v>572</v>
      </c>
      <c r="F669" s="59" t="s">
        <v>2197</v>
      </c>
      <c r="G669" s="28">
        <f>0.02*25</f>
        <v>0.5</v>
      </c>
      <c r="H669" s="28" t="s">
        <v>32</v>
      </c>
      <c r="I669" s="28">
        <f>0.02*25</f>
        <v>0.5</v>
      </c>
      <c r="J669" s="68" t="s">
        <v>2120</v>
      </c>
      <c r="K669" s="62" t="s">
        <v>2100</v>
      </c>
      <c r="L669" s="62" t="s">
        <v>52</v>
      </c>
      <c r="M669" s="66" t="s">
        <v>2101</v>
      </c>
      <c r="N669" s="60" t="s">
        <v>2272</v>
      </c>
    </row>
    <row r="670" s="19" customFormat="1" ht="28" customHeight="1" spans="1:14">
      <c r="A670" s="28">
        <v>130</v>
      </c>
      <c r="B670" s="28" t="s">
        <v>2195</v>
      </c>
      <c r="C670" s="75" t="s">
        <v>2273</v>
      </c>
      <c r="D670" s="60" t="s">
        <v>73</v>
      </c>
      <c r="E670" s="60" t="s">
        <v>121</v>
      </c>
      <c r="F670" s="59" t="s">
        <v>2197</v>
      </c>
      <c r="G670" s="28">
        <f>0.02*210</f>
        <v>4.2</v>
      </c>
      <c r="H670" s="28" t="s">
        <v>32</v>
      </c>
      <c r="I670" s="28">
        <f>0.02*210</f>
        <v>4.2</v>
      </c>
      <c r="J670" s="68" t="s">
        <v>2116</v>
      </c>
      <c r="K670" s="62" t="s">
        <v>2100</v>
      </c>
      <c r="L670" s="62" t="s">
        <v>52</v>
      </c>
      <c r="M670" s="66" t="s">
        <v>2101</v>
      </c>
      <c r="N670" s="60" t="s">
        <v>2174</v>
      </c>
    </row>
    <row r="671" s="19" customFormat="1" ht="28" customHeight="1" spans="1:14">
      <c r="A671" s="28">
        <v>131</v>
      </c>
      <c r="B671" s="28" t="s">
        <v>2195</v>
      </c>
      <c r="C671" s="75" t="s">
        <v>2201</v>
      </c>
      <c r="D671" s="60" t="s">
        <v>73</v>
      </c>
      <c r="E671" s="60" t="s">
        <v>1364</v>
      </c>
      <c r="F671" s="59" t="s">
        <v>2197</v>
      </c>
      <c r="G671" s="28">
        <f t="shared" ref="G671:G675" si="24">0.02*50</f>
        <v>1</v>
      </c>
      <c r="H671" s="28" t="s">
        <v>32</v>
      </c>
      <c r="I671" s="28">
        <f t="shared" ref="I671:I675" si="25">0.02*50</f>
        <v>1</v>
      </c>
      <c r="J671" s="68" t="s">
        <v>2099</v>
      </c>
      <c r="K671" s="62" t="s">
        <v>2100</v>
      </c>
      <c r="L671" s="62" t="s">
        <v>52</v>
      </c>
      <c r="M671" s="66" t="s">
        <v>2101</v>
      </c>
      <c r="N671" s="60" t="s">
        <v>2274</v>
      </c>
    </row>
    <row r="672" s="19" customFormat="1" ht="28" customHeight="1" spans="1:14">
      <c r="A672" s="28">
        <v>132</v>
      </c>
      <c r="B672" s="28" t="s">
        <v>2195</v>
      </c>
      <c r="C672" s="75" t="s">
        <v>2227</v>
      </c>
      <c r="D672" s="60" t="s">
        <v>73</v>
      </c>
      <c r="E672" s="60" t="s">
        <v>421</v>
      </c>
      <c r="F672" s="59" t="s">
        <v>2197</v>
      </c>
      <c r="G672" s="28">
        <f>0.02*200</f>
        <v>4</v>
      </c>
      <c r="H672" s="28" t="s">
        <v>32</v>
      </c>
      <c r="I672" s="28">
        <f>0.02*200</f>
        <v>4</v>
      </c>
      <c r="J672" s="68" t="s">
        <v>2110</v>
      </c>
      <c r="K672" s="62" t="s">
        <v>2100</v>
      </c>
      <c r="L672" s="62" t="s">
        <v>52</v>
      </c>
      <c r="M672" s="66" t="s">
        <v>2101</v>
      </c>
      <c r="N672" s="60" t="s">
        <v>2275</v>
      </c>
    </row>
    <row r="673" s="19" customFormat="1" ht="28" customHeight="1" spans="1:14">
      <c r="A673" s="28">
        <v>133</v>
      </c>
      <c r="B673" s="28" t="s">
        <v>2195</v>
      </c>
      <c r="C673" s="75" t="s">
        <v>2201</v>
      </c>
      <c r="D673" s="45" t="s">
        <v>79</v>
      </c>
      <c r="E673" s="45" t="s">
        <v>1419</v>
      </c>
      <c r="F673" s="59" t="s">
        <v>2197</v>
      </c>
      <c r="G673" s="28">
        <f t="shared" si="24"/>
        <v>1</v>
      </c>
      <c r="H673" s="28" t="s">
        <v>32</v>
      </c>
      <c r="I673" s="28">
        <f t="shared" si="25"/>
        <v>1</v>
      </c>
      <c r="J673" s="68" t="s">
        <v>2099</v>
      </c>
      <c r="K673" s="62" t="s">
        <v>2100</v>
      </c>
      <c r="L673" s="62" t="s">
        <v>52</v>
      </c>
      <c r="M673" s="66" t="s">
        <v>2101</v>
      </c>
      <c r="N673" s="45" t="s">
        <v>1422</v>
      </c>
    </row>
    <row r="674" s="19" customFormat="1" ht="28" customHeight="1" spans="1:14">
      <c r="A674" s="28">
        <v>134</v>
      </c>
      <c r="B674" s="28" t="s">
        <v>2195</v>
      </c>
      <c r="C674" s="75" t="s">
        <v>2247</v>
      </c>
      <c r="D674" s="45" t="s">
        <v>79</v>
      </c>
      <c r="E674" s="45" t="s">
        <v>878</v>
      </c>
      <c r="F674" s="59" t="s">
        <v>2197</v>
      </c>
      <c r="G674" s="28">
        <f>0.02*20</f>
        <v>0.4</v>
      </c>
      <c r="H674" s="28" t="s">
        <v>32</v>
      </c>
      <c r="I674" s="28">
        <f>0.02*20</f>
        <v>0.4</v>
      </c>
      <c r="J674" s="68" t="s">
        <v>2120</v>
      </c>
      <c r="K674" s="62" t="s">
        <v>2100</v>
      </c>
      <c r="L674" s="62" t="s">
        <v>52</v>
      </c>
      <c r="M674" s="66" t="s">
        <v>2101</v>
      </c>
      <c r="N674" s="45" t="s">
        <v>2187</v>
      </c>
    </row>
    <row r="675" s="19" customFormat="1" ht="28" customHeight="1" spans="1:14">
      <c r="A675" s="28">
        <v>135</v>
      </c>
      <c r="B675" s="28" t="s">
        <v>2195</v>
      </c>
      <c r="C675" s="75" t="s">
        <v>2201</v>
      </c>
      <c r="D675" s="45" t="s">
        <v>79</v>
      </c>
      <c r="E675" s="45" t="s">
        <v>2006</v>
      </c>
      <c r="F675" s="59" t="s">
        <v>2197</v>
      </c>
      <c r="G675" s="28">
        <f t="shared" si="24"/>
        <v>1</v>
      </c>
      <c r="H675" s="28" t="s">
        <v>32</v>
      </c>
      <c r="I675" s="28">
        <f t="shared" si="25"/>
        <v>1</v>
      </c>
      <c r="J675" s="68" t="s">
        <v>2251</v>
      </c>
      <c r="K675" s="62" t="s">
        <v>2100</v>
      </c>
      <c r="L675" s="62" t="s">
        <v>52</v>
      </c>
      <c r="M675" s="66" t="s">
        <v>2101</v>
      </c>
      <c r="N675" s="45" t="s">
        <v>2276</v>
      </c>
    </row>
    <row r="676" s="19" customFormat="1" ht="28" customHeight="1" spans="1:14">
      <c r="A676" s="28">
        <v>136</v>
      </c>
      <c r="B676" s="28" t="s">
        <v>2195</v>
      </c>
      <c r="C676" s="75" t="s">
        <v>2199</v>
      </c>
      <c r="D676" s="45" t="s">
        <v>79</v>
      </c>
      <c r="E676" s="28" t="s">
        <v>1934</v>
      </c>
      <c r="F676" s="59" t="s">
        <v>2197</v>
      </c>
      <c r="G676" s="28">
        <f>0.02*150</f>
        <v>3</v>
      </c>
      <c r="H676" s="28" t="s">
        <v>32</v>
      </c>
      <c r="I676" s="28">
        <f>0.02*150</f>
        <v>3</v>
      </c>
      <c r="J676" s="68" t="s">
        <v>2110</v>
      </c>
      <c r="K676" s="62" t="s">
        <v>2100</v>
      </c>
      <c r="L676" s="62" t="s">
        <v>52</v>
      </c>
      <c r="M676" s="66" t="s">
        <v>2101</v>
      </c>
      <c r="N676" s="45" t="s">
        <v>2188</v>
      </c>
    </row>
    <row r="677" s="19" customFormat="1" ht="28" customHeight="1" spans="1:14">
      <c r="A677" s="28">
        <v>137</v>
      </c>
      <c r="B677" s="28" t="s">
        <v>2195</v>
      </c>
      <c r="C677" s="75" t="s">
        <v>2259</v>
      </c>
      <c r="D677" s="45" t="s">
        <v>79</v>
      </c>
      <c r="E677" s="45" t="s">
        <v>475</v>
      </c>
      <c r="F677" s="59" t="s">
        <v>2197</v>
      </c>
      <c r="G677" s="28">
        <f t="shared" ref="G677:G681" si="26">0.02*80</f>
        <v>1.6</v>
      </c>
      <c r="H677" s="28" t="s">
        <v>32</v>
      </c>
      <c r="I677" s="28">
        <f t="shared" ref="I677:I681" si="27">0.02*80</f>
        <v>1.6</v>
      </c>
      <c r="J677" s="68" t="s">
        <v>2190</v>
      </c>
      <c r="K677" s="62" t="s">
        <v>2100</v>
      </c>
      <c r="L677" s="62" t="s">
        <v>52</v>
      </c>
      <c r="M677" s="66" t="s">
        <v>2101</v>
      </c>
      <c r="N677" s="45" t="s">
        <v>2189</v>
      </c>
    </row>
    <row r="678" s="19" customFormat="1" ht="28" customHeight="1" spans="1:14">
      <c r="A678" s="28">
        <v>138</v>
      </c>
      <c r="B678" s="28" t="s">
        <v>2195</v>
      </c>
      <c r="C678" s="75" t="s">
        <v>2259</v>
      </c>
      <c r="D678" s="45" t="s">
        <v>79</v>
      </c>
      <c r="E678" s="45" t="s">
        <v>184</v>
      </c>
      <c r="F678" s="59" t="s">
        <v>2197</v>
      </c>
      <c r="G678" s="28">
        <f t="shared" si="26"/>
        <v>1.6</v>
      </c>
      <c r="H678" s="28" t="s">
        <v>32</v>
      </c>
      <c r="I678" s="28">
        <f t="shared" si="27"/>
        <v>1.6</v>
      </c>
      <c r="J678" s="68" t="s">
        <v>2190</v>
      </c>
      <c r="K678" s="62" t="s">
        <v>2100</v>
      </c>
      <c r="L678" s="62" t="s">
        <v>52</v>
      </c>
      <c r="M678" s="66" t="s">
        <v>2101</v>
      </c>
      <c r="N678" s="45" t="s">
        <v>2191</v>
      </c>
    </row>
    <row r="679" s="19" customFormat="1" ht="28" customHeight="1" spans="1:14">
      <c r="A679" s="28">
        <v>139</v>
      </c>
      <c r="B679" s="28" t="s">
        <v>2195</v>
      </c>
      <c r="C679" s="75" t="s">
        <v>2277</v>
      </c>
      <c r="D679" s="45" t="s">
        <v>79</v>
      </c>
      <c r="E679" s="45" t="s">
        <v>1942</v>
      </c>
      <c r="F679" s="59" t="s">
        <v>2197</v>
      </c>
      <c r="G679" s="28">
        <f>0.02*3</f>
        <v>0.06</v>
      </c>
      <c r="H679" s="28" t="s">
        <v>32</v>
      </c>
      <c r="I679" s="28">
        <f>0.02*3</f>
        <v>0.06</v>
      </c>
      <c r="J679" s="68" t="s">
        <v>2147</v>
      </c>
      <c r="K679" s="62" t="s">
        <v>2100</v>
      </c>
      <c r="L679" s="62" t="s">
        <v>52</v>
      </c>
      <c r="M679" s="66" t="s">
        <v>2101</v>
      </c>
      <c r="N679" s="45" t="s">
        <v>2192</v>
      </c>
    </row>
    <row r="680" s="19" customFormat="1" ht="28" customHeight="1" spans="1:14">
      <c r="A680" s="28">
        <v>140</v>
      </c>
      <c r="B680" s="28" t="s">
        <v>2195</v>
      </c>
      <c r="C680" s="75" t="s">
        <v>2269</v>
      </c>
      <c r="D680" s="45" t="s">
        <v>79</v>
      </c>
      <c r="E680" s="45" t="s">
        <v>748</v>
      </c>
      <c r="F680" s="59" t="s">
        <v>2197</v>
      </c>
      <c r="G680" s="28">
        <f>0.02*30</f>
        <v>0.6</v>
      </c>
      <c r="H680" s="28" t="s">
        <v>32</v>
      </c>
      <c r="I680" s="28">
        <f>0.02*30</f>
        <v>0.6</v>
      </c>
      <c r="J680" s="68" t="s">
        <v>2120</v>
      </c>
      <c r="K680" s="62" t="s">
        <v>2100</v>
      </c>
      <c r="L680" s="62" t="s">
        <v>52</v>
      </c>
      <c r="M680" s="66" t="s">
        <v>2101</v>
      </c>
      <c r="N680" s="45" t="s">
        <v>944</v>
      </c>
    </row>
    <row r="681" s="19" customFormat="1" ht="28" customHeight="1" spans="1:14">
      <c r="A681" s="28">
        <v>141</v>
      </c>
      <c r="B681" s="28" t="s">
        <v>2195</v>
      </c>
      <c r="C681" s="75" t="s">
        <v>2259</v>
      </c>
      <c r="D681" s="45" t="s">
        <v>79</v>
      </c>
      <c r="E681" s="45" t="s">
        <v>2193</v>
      </c>
      <c r="F681" s="59" t="s">
        <v>2197</v>
      </c>
      <c r="G681" s="28">
        <f t="shared" si="26"/>
        <v>1.6</v>
      </c>
      <c r="H681" s="28" t="s">
        <v>32</v>
      </c>
      <c r="I681" s="28">
        <f t="shared" si="27"/>
        <v>1.6</v>
      </c>
      <c r="J681" s="68" t="s">
        <v>2190</v>
      </c>
      <c r="K681" s="62" t="s">
        <v>2100</v>
      </c>
      <c r="L681" s="62" t="s">
        <v>52</v>
      </c>
      <c r="M681" s="66" t="s">
        <v>2101</v>
      </c>
      <c r="N681" s="45" t="s">
        <v>2194</v>
      </c>
    </row>
    <row r="682" s="19" customFormat="1" ht="28" customHeight="1" spans="1:14">
      <c r="A682" s="28">
        <v>142</v>
      </c>
      <c r="B682" s="28" t="s">
        <v>2195</v>
      </c>
      <c r="C682" s="75" t="s">
        <v>2269</v>
      </c>
      <c r="D682" s="45" t="s">
        <v>79</v>
      </c>
      <c r="E682" s="45" t="s">
        <v>834</v>
      </c>
      <c r="F682" s="59" t="s">
        <v>2197</v>
      </c>
      <c r="G682" s="28">
        <f>0.02*30</f>
        <v>0.6</v>
      </c>
      <c r="H682" s="28" t="s">
        <v>32</v>
      </c>
      <c r="I682" s="28">
        <f>0.02*30</f>
        <v>0.6</v>
      </c>
      <c r="J682" s="68" t="s">
        <v>2120</v>
      </c>
      <c r="K682" s="62" t="s">
        <v>2100</v>
      </c>
      <c r="L682" s="62" t="s">
        <v>52</v>
      </c>
      <c r="M682" s="66" t="s">
        <v>2101</v>
      </c>
      <c r="N682" s="45" t="s">
        <v>2278</v>
      </c>
    </row>
    <row r="683" s="19" customFormat="1" ht="28" customHeight="1" spans="1:14">
      <c r="A683" s="28">
        <v>143</v>
      </c>
      <c r="B683" s="28" t="s">
        <v>2195</v>
      </c>
      <c r="C683" s="75" t="s">
        <v>2200</v>
      </c>
      <c r="D683" s="45" t="s">
        <v>79</v>
      </c>
      <c r="E683" s="45" t="s">
        <v>1712</v>
      </c>
      <c r="F683" s="59" t="s">
        <v>2197</v>
      </c>
      <c r="G683" s="28">
        <f t="shared" ref="G683:G686" si="28">0.02*100</f>
        <v>2</v>
      </c>
      <c r="H683" s="28" t="s">
        <v>32</v>
      </c>
      <c r="I683" s="28">
        <f t="shared" ref="I683:I686" si="29">0.02*100</f>
        <v>2</v>
      </c>
      <c r="J683" s="68" t="s">
        <v>2104</v>
      </c>
      <c r="K683" s="62" t="s">
        <v>2100</v>
      </c>
      <c r="L683" s="62" t="s">
        <v>52</v>
      </c>
      <c r="M683" s="66" t="s">
        <v>2101</v>
      </c>
      <c r="N683" s="45" t="s">
        <v>2279</v>
      </c>
    </row>
    <row r="684" s="19" customFormat="1" ht="28" customHeight="1" spans="1:14">
      <c r="A684" s="28">
        <v>144</v>
      </c>
      <c r="B684" s="28" t="s">
        <v>2195</v>
      </c>
      <c r="C684" s="75" t="s">
        <v>2259</v>
      </c>
      <c r="D684" s="45" t="s">
        <v>79</v>
      </c>
      <c r="E684" s="45" t="s">
        <v>261</v>
      </c>
      <c r="F684" s="59" t="s">
        <v>2197</v>
      </c>
      <c r="G684" s="28">
        <f>0.02*80</f>
        <v>1.6</v>
      </c>
      <c r="H684" s="28" t="s">
        <v>32</v>
      </c>
      <c r="I684" s="28">
        <f>0.02*80</f>
        <v>1.6</v>
      </c>
      <c r="J684" s="68" t="s">
        <v>2190</v>
      </c>
      <c r="K684" s="62" t="s">
        <v>2100</v>
      </c>
      <c r="L684" s="62" t="s">
        <v>52</v>
      </c>
      <c r="M684" s="66" t="s">
        <v>2101</v>
      </c>
      <c r="N684" s="45" t="s">
        <v>2280</v>
      </c>
    </row>
    <row r="685" s="19" customFormat="1" ht="28" customHeight="1" spans="1:14">
      <c r="A685" s="28">
        <v>145</v>
      </c>
      <c r="B685" s="28" t="s">
        <v>2195</v>
      </c>
      <c r="C685" s="75" t="s">
        <v>2200</v>
      </c>
      <c r="D685" s="45" t="s">
        <v>79</v>
      </c>
      <c r="E685" s="45" t="s">
        <v>1716</v>
      </c>
      <c r="F685" s="59" t="s">
        <v>2197</v>
      </c>
      <c r="G685" s="28">
        <f t="shared" si="28"/>
        <v>2</v>
      </c>
      <c r="H685" s="28" t="s">
        <v>32</v>
      </c>
      <c r="I685" s="28">
        <f t="shared" si="29"/>
        <v>2</v>
      </c>
      <c r="J685" s="68" t="s">
        <v>2190</v>
      </c>
      <c r="K685" s="62" t="s">
        <v>2100</v>
      </c>
      <c r="L685" s="62" t="s">
        <v>52</v>
      </c>
      <c r="M685" s="66" t="s">
        <v>2101</v>
      </c>
      <c r="N685" s="45" t="s">
        <v>2281</v>
      </c>
    </row>
    <row r="686" s="19" customFormat="1" ht="28" customHeight="1" spans="1:14">
      <c r="A686" s="28">
        <v>146</v>
      </c>
      <c r="B686" s="28" t="s">
        <v>2195</v>
      </c>
      <c r="C686" s="75" t="s">
        <v>2200</v>
      </c>
      <c r="D686" s="45" t="s">
        <v>79</v>
      </c>
      <c r="E686" s="45" t="s">
        <v>1430</v>
      </c>
      <c r="F686" s="59" t="s">
        <v>2197</v>
      </c>
      <c r="G686" s="28">
        <f t="shared" si="28"/>
        <v>2</v>
      </c>
      <c r="H686" s="28" t="s">
        <v>32</v>
      </c>
      <c r="I686" s="28">
        <f t="shared" si="29"/>
        <v>2</v>
      </c>
      <c r="J686" s="68" t="s">
        <v>2190</v>
      </c>
      <c r="K686" s="62" t="s">
        <v>2100</v>
      </c>
      <c r="L686" s="62" t="s">
        <v>52</v>
      </c>
      <c r="M686" s="66" t="s">
        <v>2101</v>
      </c>
      <c r="N686" s="45" t="s">
        <v>2257</v>
      </c>
    </row>
    <row r="687" s="19" customFormat="1" ht="28" customHeight="1" spans="1:14">
      <c r="A687" s="28">
        <v>147</v>
      </c>
      <c r="B687" s="28" t="s">
        <v>2282</v>
      </c>
      <c r="C687" s="34" t="s">
        <v>2283</v>
      </c>
      <c r="D687" s="28" t="s">
        <v>29</v>
      </c>
      <c r="E687" s="28" t="s">
        <v>2284</v>
      </c>
      <c r="F687" s="28" t="s">
        <v>2285</v>
      </c>
      <c r="G687" s="28">
        <v>10</v>
      </c>
      <c r="H687" s="28" t="s">
        <v>32</v>
      </c>
      <c r="I687" s="28">
        <v>10</v>
      </c>
      <c r="J687" s="68" t="s">
        <v>2176</v>
      </c>
      <c r="K687" s="62" t="s">
        <v>2100</v>
      </c>
      <c r="L687" s="62" t="s">
        <v>52</v>
      </c>
      <c r="M687" s="66" t="s">
        <v>2101</v>
      </c>
      <c r="N687" s="28" t="s">
        <v>2101</v>
      </c>
    </row>
    <row r="688" s="19" customFormat="1" ht="28" customHeight="1" spans="1:14">
      <c r="A688" s="28">
        <v>148</v>
      </c>
      <c r="B688" s="28" t="s">
        <v>2286</v>
      </c>
      <c r="C688" s="34" t="s">
        <v>2287</v>
      </c>
      <c r="D688" s="28" t="s">
        <v>73</v>
      </c>
      <c r="E688" s="28" t="s">
        <v>121</v>
      </c>
      <c r="F688" s="28" t="s">
        <v>2288</v>
      </c>
      <c r="G688" s="28">
        <v>2</v>
      </c>
      <c r="H688" s="28" t="s">
        <v>32</v>
      </c>
      <c r="I688" s="28">
        <v>2</v>
      </c>
      <c r="J688" s="68" t="s">
        <v>2136</v>
      </c>
      <c r="K688" s="62" t="s">
        <v>2100</v>
      </c>
      <c r="L688" s="62" t="s">
        <v>1265</v>
      </c>
      <c r="M688" s="66" t="s">
        <v>2101</v>
      </c>
      <c r="N688" s="28" t="s">
        <v>2289</v>
      </c>
    </row>
    <row r="689" s="19" customFormat="1" ht="28" customHeight="1" spans="1:14">
      <c r="A689" s="28">
        <v>149</v>
      </c>
      <c r="B689" s="28" t="s">
        <v>2286</v>
      </c>
      <c r="C689" s="34" t="s">
        <v>2287</v>
      </c>
      <c r="D689" s="28" t="s">
        <v>50</v>
      </c>
      <c r="E689" s="28" t="s">
        <v>2250</v>
      </c>
      <c r="F689" s="28" t="s">
        <v>2288</v>
      </c>
      <c r="G689" s="28">
        <v>2</v>
      </c>
      <c r="H689" s="28" t="s">
        <v>32</v>
      </c>
      <c r="I689" s="28">
        <v>2</v>
      </c>
      <c r="J689" s="68" t="s">
        <v>2136</v>
      </c>
      <c r="K689" s="62" t="s">
        <v>2100</v>
      </c>
      <c r="L689" s="62" t="s">
        <v>1265</v>
      </c>
      <c r="M689" s="66" t="s">
        <v>2101</v>
      </c>
      <c r="N689" s="28" t="s">
        <v>2290</v>
      </c>
    </row>
    <row r="690" s="19" customFormat="1" ht="28" customHeight="1" spans="1:14">
      <c r="A690" s="28">
        <v>150</v>
      </c>
      <c r="B690" s="28" t="s">
        <v>2286</v>
      </c>
      <c r="C690" s="34" t="s">
        <v>2291</v>
      </c>
      <c r="D690" s="28" t="s">
        <v>45</v>
      </c>
      <c r="E690" s="28" t="s">
        <v>931</v>
      </c>
      <c r="F690" s="28" t="s">
        <v>2288</v>
      </c>
      <c r="G690" s="28">
        <v>3</v>
      </c>
      <c r="H690" s="28" t="s">
        <v>32</v>
      </c>
      <c r="I690" s="28">
        <v>3</v>
      </c>
      <c r="J690" s="68" t="s">
        <v>2136</v>
      </c>
      <c r="K690" s="62" t="s">
        <v>2100</v>
      </c>
      <c r="L690" s="62" t="s">
        <v>1265</v>
      </c>
      <c r="M690" s="66" t="s">
        <v>2101</v>
      </c>
      <c r="N690" s="28" t="s">
        <v>2292</v>
      </c>
    </row>
    <row r="691" s="19" customFormat="1" ht="28" customHeight="1" spans="1:14">
      <c r="A691" s="28">
        <v>151</v>
      </c>
      <c r="B691" s="28" t="s">
        <v>2286</v>
      </c>
      <c r="C691" s="34" t="s">
        <v>2293</v>
      </c>
      <c r="D691" s="28" t="s">
        <v>45</v>
      </c>
      <c r="E691" s="28" t="s">
        <v>539</v>
      </c>
      <c r="F691" s="28" t="s">
        <v>2288</v>
      </c>
      <c r="G691" s="28">
        <v>4</v>
      </c>
      <c r="H691" s="28" t="s">
        <v>32</v>
      </c>
      <c r="I691" s="28">
        <v>4</v>
      </c>
      <c r="J691" s="68" t="s">
        <v>2110</v>
      </c>
      <c r="K691" s="62" t="s">
        <v>2100</v>
      </c>
      <c r="L691" s="62" t="s">
        <v>1265</v>
      </c>
      <c r="M691" s="66" t="s">
        <v>2101</v>
      </c>
      <c r="N691" s="28" t="s">
        <v>2294</v>
      </c>
    </row>
    <row r="692" s="19" customFormat="1" ht="28" customHeight="1" spans="1:14">
      <c r="A692" s="28">
        <v>152</v>
      </c>
      <c r="B692" s="28" t="s">
        <v>2286</v>
      </c>
      <c r="C692" s="34" t="s">
        <v>2295</v>
      </c>
      <c r="D692" s="28" t="s">
        <v>45</v>
      </c>
      <c r="E692" s="28" t="s">
        <v>1112</v>
      </c>
      <c r="F692" s="28" t="s">
        <v>2288</v>
      </c>
      <c r="G692" s="28">
        <v>5</v>
      </c>
      <c r="H692" s="28" t="s">
        <v>32</v>
      </c>
      <c r="I692" s="28">
        <v>5</v>
      </c>
      <c r="J692" s="80" t="s">
        <v>2116</v>
      </c>
      <c r="K692" s="62" t="s">
        <v>2100</v>
      </c>
      <c r="L692" s="62" t="s">
        <v>1265</v>
      </c>
      <c r="M692" s="66" t="s">
        <v>2101</v>
      </c>
      <c r="N692" s="28" t="s">
        <v>2296</v>
      </c>
    </row>
    <row r="693" s="19" customFormat="1" ht="28" customHeight="1" spans="1:14">
      <c r="A693" s="28">
        <v>153</v>
      </c>
      <c r="B693" s="28" t="s">
        <v>2286</v>
      </c>
      <c r="C693" s="34" t="s">
        <v>2291</v>
      </c>
      <c r="D693" s="28" t="s">
        <v>45</v>
      </c>
      <c r="E693" s="28" t="s">
        <v>2297</v>
      </c>
      <c r="F693" s="28" t="s">
        <v>2288</v>
      </c>
      <c r="G693" s="28">
        <v>3</v>
      </c>
      <c r="H693" s="28" t="s">
        <v>32</v>
      </c>
      <c r="I693" s="28">
        <v>3</v>
      </c>
      <c r="J693" s="68" t="s">
        <v>2136</v>
      </c>
      <c r="K693" s="62" t="s">
        <v>2100</v>
      </c>
      <c r="L693" s="62" t="s">
        <v>1265</v>
      </c>
      <c r="M693" s="66" t="s">
        <v>2101</v>
      </c>
      <c r="N693" s="28" t="s">
        <v>2298</v>
      </c>
    </row>
    <row r="694" s="19" customFormat="1" ht="28" customHeight="1" spans="1:14">
      <c r="A694" s="28">
        <v>154</v>
      </c>
      <c r="B694" s="28" t="s">
        <v>2286</v>
      </c>
      <c r="C694" s="34" t="s">
        <v>2299</v>
      </c>
      <c r="D694" s="28" t="s">
        <v>45</v>
      </c>
      <c r="E694" s="28" t="s">
        <v>330</v>
      </c>
      <c r="F694" s="28" t="s">
        <v>2288</v>
      </c>
      <c r="G694" s="28">
        <v>1</v>
      </c>
      <c r="H694" s="28" t="s">
        <v>32</v>
      </c>
      <c r="I694" s="28">
        <v>1</v>
      </c>
      <c r="J694" s="68" t="s">
        <v>2300</v>
      </c>
      <c r="K694" s="62" t="s">
        <v>2100</v>
      </c>
      <c r="L694" s="62" t="s">
        <v>1265</v>
      </c>
      <c r="M694" s="66" t="s">
        <v>2101</v>
      </c>
      <c r="N694" s="28" t="s">
        <v>2301</v>
      </c>
    </row>
    <row r="695" s="19" customFormat="1" ht="28" customHeight="1" spans="1:14">
      <c r="A695" s="28">
        <v>155</v>
      </c>
      <c r="B695" s="28" t="s">
        <v>2286</v>
      </c>
      <c r="C695" s="34" t="s">
        <v>2291</v>
      </c>
      <c r="D695" s="28" t="s">
        <v>95</v>
      </c>
      <c r="E695" s="28" t="s">
        <v>1584</v>
      </c>
      <c r="F695" s="28" t="s">
        <v>2288</v>
      </c>
      <c r="G695" s="28">
        <v>3</v>
      </c>
      <c r="H695" s="28" t="s">
        <v>32</v>
      </c>
      <c r="I695" s="28">
        <v>3</v>
      </c>
      <c r="J695" s="68" t="s">
        <v>2136</v>
      </c>
      <c r="K695" s="62" t="s">
        <v>2100</v>
      </c>
      <c r="L695" s="62" t="s">
        <v>1265</v>
      </c>
      <c r="M695" s="66" t="s">
        <v>2101</v>
      </c>
      <c r="N695" s="28" t="s">
        <v>1586</v>
      </c>
    </row>
    <row r="696" s="19" customFormat="1" ht="28" customHeight="1" spans="1:14">
      <c r="A696" s="28">
        <v>156</v>
      </c>
      <c r="B696" s="28" t="s">
        <v>2286</v>
      </c>
      <c r="C696" s="34" t="s">
        <v>2302</v>
      </c>
      <c r="D696" s="28" t="s">
        <v>95</v>
      </c>
      <c r="E696" s="28" t="s">
        <v>2123</v>
      </c>
      <c r="F696" s="28" t="s">
        <v>2288</v>
      </c>
      <c r="G696" s="28">
        <v>6</v>
      </c>
      <c r="H696" s="28" t="s">
        <v>32</v>
      </c>
      <c r="I696" s="28">
        <v>6</v>
      </c>
      <c r="J696" s="68" t="s">
        <v>2151</v>
      </c>
      <c r="K696" s="62" t="s">
        <v>2100</v>
      </c>
      <c r="L696" s="62" t="s">
        <v>1265</v>
      </c>
      <c r="M696" s="66" t="s">
        <v>2101</v>
      </c>
      <c r="N696" s="28" t="s">
        <v>2303</v>
      </c>
    </row>
    <row r="697" s="19" customFormat="1" ht="28" customHeight="1" spans="1:14">
      <c r="A697" s="28">
        <v>157</v>
      </c>
      <c r="B697" s="28" t="s">
        <v>2286</v>
      </c>
      <c r="C697" s="34" t="s">
        <v>2295</v>
      </c>
      <c r="D697" s="28" t="s">
        <v>79</v>
      </c>
      <c r="E697" s="28" t="s">
        <v>1712</v>
      </c>
      <c r="F697" s="28" t="s">
        <v>2288</v>
      </c>
      <c r="G697" s="28">
        <v>5</v>
      </c>
      <c r="H697" s="28" t="s">
        <v>32</v>
      </c>
      <c r="I697" s="28">
        <v>5</v>
      </c>
      <c r="J697" s="68" t="s">
        <v>2116</v>
      </c>
      <c r="K697" s="62" t="s">
        <v>2100</v>
      </c>
      <c r="L697" s="62" t="s">
        <v>1265</v>
      </c>
      <c r="M697" s="66" t="s">
        <v>2101</v>
      </c>
      <c r="N697" s="28" t="s">
        <v>2304</v>
      </c>
    </row>
    <row r="698" s="19" customFormat="1" ht="28" customHeight="1" spans="1:14">
      <c r="A698" s="28">
        <v>158</v>
      </c>
      <c r="B698" s="28" t="s">
        <v>2286</v>
      </c>
      <c r="C698" s="34" t="s">
        <v>2291</v>
      </c>
      <c r="D698" s="28" t="s">
        <v>56</v>
      </c>
      <c r="E698" s="28" t="s">
        <v>1226</v>
      </c>
      <c r="F698" s="28" t="s">
        <v>2288</v>
      </c>
      <c r="G698" s="28">
        <v>3</v>
      </c>
      <c r="H698" s="28" t="s">
        <v>32</v>
      </c>
      <c r="I698" s="28">
        <v>3</v>
      </c>
      <c r="J698" s="68" t="s">
        <v>2136</v>
      </c>
      <c r="K698" s="62" t="s">
        <v>2100</v>
      </c>
      <c r="L698" s="62" t="s">
        <v>1265</v>
      </c>
      <c r="M698" s="66" t="s">
        <v>2101</v>
      </c>
      <c r="N698" s="28" t="s">
        <v>2305</v>
      </c>
    </row>
    <row r="699" s="19" customFormat="1" ht="28" customHeight="1" spans="1:14">
      <c r="A699" s="28">
        <v>159</v>
      </c>
      <c r="B699" s="28" t="s">
        <v>2286</v>
      </c>
      <c r="C699" s="34" t="s">
        <v>2295</v>
      </c>
      <c r="D699" s="28" t="s">
        <v>56</v>
      </c>
      <c r="E699" s="28" t="s">
        <v>1660</v>
      </c>
      <c r="F699" s="28" t="s">
        <v>2288</v>
      </c>
      <c r="G699" s="28">
        <v>5</v>
      </c>
      <c r="H699" s="28" t="s">
        <v>32</v>
      </c>
      <c r="I699" s="28">
        <v>5</v>
      </c>
      <c r="J699" s="68" t="s">
        <v>2136</v>
      </c>
      <c r="K699" s="62" t="s">
        <v>2100</v>
      </c>
      <c r="L699" s="62" t="s">
        <v>1265</v>
      </c>
      <c r="M699" s="66" t="s">
        <v>2101</v>
      </c>
      <c r="N699" s="28" t="s">
        <v>2306</v>
      </c>
    </row>
    <row r="700" s="19" customFormat="1" ht="38" customHeight="1" spans="1:14">
      <c r="A700" s="28">
        <v>160</v>
      </c>
      <c r="B700" s="28" t="s">
        <v>2307</v>
      </c>
      <c r="C700" s="34" t="s">
        <v>2308</v>
      </c>
      <c r="D700" s="28" t="s">
        <v>89</v>
      </c>
      <c r="E700" s="28" t="s">
        <v>141</v>
      </c>
      <c r="F700" s="41" t="s">
        <v>2309</v>
      </c>
      <c r="G700" s="28">
        <v>4</v>
      </c>
      <c r="H700" s="28" t="s">
        <v>32</v>
      </c>
      <c r="I700" s="28">
        <v>4</v>
      </c>
      <c r="J700" s="80" t="s">
        <v>2116</v>
      </c>
      <c r="K700" s="62" t="s">
        <v>2100</v>
      </c>
      <c r="L700" s="62" t="s">
        <v>1265</v>
      </c>
      <c r="M700" s="66" t="s">
        <v>2101</v>
      </c>
      <c r="N700" s="28" t="s">
        <v>1496</v>
      </c>
    </row>
    <row r="701" s="19" customFormat="1" ht="38" customHeight="1" spans="1:14">
      <c r="A701" s="28">
        <v>161</v>
      </c>
      <c r="B701" s="28" t="s">
        <v>2307</v>
      </c>
      <c r="C701" s="34" t="s">
        <v>2310</v>
      </c>
      <c r="D701" s="28" t="s">
        <v>89</v>
      </c>
      <c r="E701" s="28" t="s">
        <v>141</v>
      </c>
      <c r="F701" s="41" t="s">
        <v>2309</v>
      </c>
      <c r="G701" s="28">
        <v>8</v>
      </c>
      <c r="H701" s="28" t="s">
        <v>32</v>
      </c>
      <c r="I701" s="28">
        <v>8</v>
      </c>
      <c r="J701" s="80" t="s">
        <v>2176</v>
      </c>
      <c r="K701" s="62" t="s">
        <v>2100</v>
      </c>
      <c r="L701" s="62" t="s">
        <v>1265</v>
      </c>
      <c r="M701" s="66" t="s">
        <v>2101</v>
      </c>
      <c r="N701" s="28" t="s">
        <v>2311</v>
      </c>
    </row>
    <row r="702" s="19" customFormat="1" ht="38" customHeight="1" spans="1:14">
      <c r="A702" s="28">
        <v>162</v>
      </c>
      <c r="B702" s="28" t="s">
        <v>2307</v>
      </c>
      <c r="C702" s="34" t="s">
        <v>2312</v>
      </c>
      <c r="D702" s="28" t="s">
        <v>89</v>
      </c>
      <c r="E702" s="76" t="s">
        <v>2107</v>
      </c>
      <c r="F702" s="41" t="s">
        <v>2309</v>
      </c>
      <c r="G702" s="28">
        <v>2.5</v>
      </c>
      <c r="H702" s="28" t="s">
        <v>32</v>
      </c>
      <c r="I702" s="28">
        <v>2.5</v>
      </c>
      <c r="J702" s="68" t="s">
        <v>2136</v>
      </c>
      <c r="K702" s="62" t="s">
        <v>2100</v>
      </c>
      <c r="L702" s="62" t="s">
        <v>1265</v>
      </c>
      <c r="M702" s="66" t="s">
        <v>2101</v>
      </c>
      <c r="N702" s="28" t="s">
        <v>2313</v>
      </c>
    </row>
    <row r="703" s="19" customFormat="1" ht="38" customHeight="1" spans="1:14">
      <c r="A703" s="28">
        <v>163</v>
      </c>
      <c r="B703" s="28" t="s">
        <v>2307</v>
      </c>
      <c r="C703" s="34" t="s">
        <v>2314</v>
      </c>
      <c r="D703" s="28" t="s">
        <v>29</v>
      </c>
      <c r="E703" s="28" t="s">
        <v>116</v>
      </c>
      <c r="F703" s="41" t="s">
        <v>2309</v>
      </c>
      <c r="G703" s="28">
        <v>4</v>
      </c>
      <c r="H703" s="28" t="s">
        <v>32</v>
      </c>
      <c r="I703" s="28">
        <v>4</v>
      </c>
      <c r="J703" s="68" t="s">
        <v>2136</v>
      </c>
      <c r="K703" s="62" t="s">
        <v>2100</v>
      </c>
      <c r="L703" s="62" t="s">
        <v>1265</v>
      </c>
      <c r="M703" s="66" t="s">
        <v>2101</v>
      </c>
      <c r="N703" s="28" t="s">
        <v>2315</v>
      </c>
    </row>
    <row r="704" s="19" customFormat="1" ht="38" customHeight="1" spans="1:14">
      <c r="A704" s="28">
        <v>164</v>
      </c>
      <c r="B704" s="28" t="s">
        <v>2307</v>
      </c>
      <c r="C704" s="34" t="s">
        <v>2314</v>
      </c>
      <c r="D704" s="28" t="s">
        <v>45</v>
      </c>
      <c r="E704" s="28" t="s">
        <v>1086</v>
      </c>
      <c r="F704" s="41" t="s">
        <v>2309</v>
      </c>
      <c r="G704" s="28">
        <v>5</v>
      </c>
      <c r="H704" s="28" t="s">
        <v>32</v>
      </c>
      <c r="I704" s="28">
        <v>5</v>
      </c>
      <c r="J704" s="80" t="s">
        <v>2116</v>
      </c>
      <c r="K704" s="62" t="s">
        <v>2100</v>
      </c>
      <c r="L704" s="62" t="s">
        <v>1265</v>
      </c>
      <c r="M704" s="66" t="s">
        <v>2101</v>
      </c>
      <c r="N704" s="28" t="s">
        <v>2316</v>
      </c>
    </row>
    <row r="705" s="19" customFormat="1" ht="38" customHeight="1" spans="1:14">
      <c r="A705" s="28">
        <v>165</v>
      </c>
      <c r="B705" s="28" t="s">
        <v>2307</v>
      </c>
      <c r="C705" s="34" t="s">
        <v>2317</v>
      </c>
      <c r="D705" s="28" t="s">
        <v>45</v>
      </c>
      <c r="E705" s="28" t="s">
        <v>539</v>
      </c>
      <c r="F705" s="41" t="s">
        <v>2309</v>
      </c>
      <c r="G705" s="28">
        <v>4</v>
      </c>
      <c r="H705" s="28" t="s">
        <v>32</v>
      </c>
      <c r="I705" s="28">
        <v>4</v>
      </c>
      <c r="J705" s="80" t="s">
        <v>2116</v>
      </c>
      <c r="K705" s="62" t="s">
        <v>2100</v>
      </c>
      <c r="L705" s="62" t="s">
        <v>1265</v>
      </c>
      <c r="M705" s="66" t="s">
        <v>2101</v>
      </c>
      <c r="N705" s="28" t="s">
        <v>2318</v>
      </c>
    </row>
    <row r="706" s="19" customFormat="1" ht="38" customHeight="1" spans="1:14">
      <c r="A706" s="28">
        <v>166</v>
      </c>
      <c r="B706" s="28" t="s">
        <v>2307</v>
      </c>
      <c r="C706" s="34" t="s">
        <v>2314</v>
      </c>
      <c r="D706" s="28" t="s">
        <v>45</v>
      </c>
      <c r="E706" s="28" t="s">
        <v>1102</v>
      </c>
      <c r="F706" s="41" t="s">
        <v>2309</v>
      </c>
      <c r="G706" s="28">
        <v>5</v>
      </c>
      <c r="H706" s="28" t="s">
        <v>32</v>
      </c>
      <c r="I706" s="28">
        <v>5</v>
      </c>
      <c r="J706" s="80" t="s">
        <v>2116</v>
      </c>
      <c r="K706" s="62" t="s">
        <v>2100</v>
      </c>
      <c r="L706" s="62" t="s">
        <v>1265</v>
      </c>
      <c r="M706" s="66" t="s">
        <v>2101</v>
      </c>
      <c r="N706" s="28" t="s">
        <v>2319</v>
      </c>
    </row>
    <row r="707" s="19" customFormat="1" ht="38" customHeight="1" spans="1:14">
      <c r="A707" s="28">
        <v>167</v>
      </c>
      <c r="B707" s="28" t="s">
        <v>2307</v>
      </c>
      <c r="C707" s="34" t="s">
        <v>2314</v>
      </c>
      <c r="D707" s="28" t="s">
        <v>45</v>
      </c>
      <c r="E707" s="28" t="s">
        <v>1134</v>
      </c>
      <c r="F707" s="41" t="s">
        <v>2309</v>
      </c>
      <c r="G707" s="28">
        <v>6</v>
      </c>
      <c r="H707" s="28" t="s">
        <v>32</v>
      </c>
      <c r="I707" s="28">
        <v>6</v>
      </c>
      <c r="J707" s="80" t="s">
        <v>2116</v>
      </c>
      <c r="K707" s="62" t="s">
        <v>2100</v>
      </c>
      <c r="L707" s="62" t="s">
        <v>1265</v>
      </c>
      <c r="M707" s="66" t="s">
        <v>2101</v>
      </c>
      <c r="N707" s="28" t="s">
        <v>1137</v>
      </c>
    </row>
    <row r="708" s="19" customFormat="1" ht="38" customHeight="1" spans="1:14">
      <c r="A708" s="28">
        <v>168</v>
      </c>
      <c r="B708" s="28" t="s">
        <v>2307</v>
      </c>
      <c r="C708" s="34" t="s">
        <v>2312</v>
      </c>
      <c r="D708" s="28" t="s">
        <v>45</v>
      </c>
      <c r="E708" s="28" t="s">
        <v>931</v>
      </c>
      <c r="F708" s="41" t="s">
        <v>2309</v>
      </c>
      <c r="G708" s="28">
        <v>3</v>
      </c>
      <c r="H708" s="28" t="s">
        <v>32</v>
      </c>
      <c r="I708" s="28">
        <v>3</v>
      </c>
      <c r="J708" s="80" t="s">
        <v>2116</v>
      </c>
      <c r="K708" s="62" t="s">
        <v>2100</v>
      </c>
      <c r="L708" s="62" t="s">
        <v>1265</v>
      </c>
      <c r="M708" s="66" t="s">
        <v>2101</v>
      </c>
      <c r="N708" s="28" t="s">
        <v>2320</v>
      </c>
    </row>
    <row r="709" s="19" customFormat="1" ht="38" customHeight="1" spans="1:14">
      <c r="A709" s="28">
        <v>169</v>
      </c>
      <c r="B709" s="28" t="s">
        <v>2307</v>
      </c>
      <c r="C709" s="34" t="s">
        <v>2314</v>
      </c>
      <c r="D709" s="28" t="s">
        <v>79</v>
      </c>
      <c r="E709" s="28" t="s">
        <v>2193</v>
      </c>
      <c r="F709" s="41" t="s">
        <v>2309</v>
      </c>
      <c r="G709" s="28">
        <v>5</v>
      </c>
      <c r="H709" s="28" t="s">
        <v>32</v>
      </c>
      <c r="I709" s="28">
        <v>5</v>
      </c>
      <c r="J709" s="80" t="s">
        <v>2151</v>
      </c>
      <c r="K709" s="62" t="s">
        <v>2100</v>
      </c>
      <c r="L709" s="62" t="s">
        <v>1265</v>
      </c>
      <c r="M709" s="66" t="s">
        <v>2101</v>
      </c>
      <c r="N709" s="28" t="s">
        <v>2194</v>
      </c>
    </row>
    <row r="710" s="19" customFormat="1" ht="38" customHeight="1" spans="1:14">
      <c r="A710" s="28">
        <v>170</v>
      </c>
      <c r="B710" s="28" t="s">
        <v>2307</v>
      </c>
      <c r="C710" s="34" t="s">
        <v>2314</v>
      </c>
      <c r="D710" s="28" t="s">
        <v>73</v>
      </c>
      <c r="E710" s="28" t="s">
        <v>404</v>
      </c>
      <c r="F710" s="41" t="s">
        <v>2309</v>
      </c>
      <c r="G710" s="28">
        <v>4</v>
      </c>
      <c r="H710" s="28" t="s">
        <v>32</v>
      </c>
      <c r="I710" s="28">
        <v>4</v>
      </c>
      <c r="J710" s="68" t="s">
        <v>2116</v>
      </c>
      <c r="K710" s="62" t="s">
        <v>2100</v>
      </c>
      <c r="L710" s="62" t="s">
        <v>1265</v>
      </c>
      <c r="M710" s="66" t="s">
        <v>2101</v>
      </c>
      <c r="N710" s="28" t="s">
        <v>2321</v>
      </c>
    </row>
    <row r="711" s="19" customFormat="1" ht="38" customHeight="1" spans="1:14">
      <c r="A711" s="28">
        <v>171</v>
      </c>
      <c r="B711" s="28" t="s">
        <v>2307</v>
      </c>
      <c r="C711" s="34" t="s">
        <v>2314</v>
      </c>
      <c r="D711" s="28" t="s">
        <v>73</v>
      </c>
      <c r="E711" s="28" t="s">
        <v>421</v>
      </c>
      <c r="F711" s="41" t="s">
        <v>2309</v>
      </c>
      <c r="G711" s="28">
        <v>4</v>
      </c>
      <c r="H711" s="28" t="s">
        <v>32</v>
      </c>
      <c r="I711" s="28">
        <v>4</v>
      </c>
      <c r="J711" s="80" t="s">
        <v>2116</v>
      </c>
      <c r="K711" s="62" t="s">
        <v>2100</v>
      </c>
      <c r="L711" s="62" t="s">
        <v>1265</v>
      </c>
      <c r="M711" s="66" t="s">
        <v>2101</v>
      </c>
      <c r="N711" s="28" t="s">
        <v>2275</v>
      </c>
    </row>
    <row r="712" s="19" customFormat="1" ht="38" customHeight="1" spans="1:14">
      <c r="A712" s="28">
        <v>172</v>
      </c>
      <c r="B712" s="28" t="s">
        <v>2307</v>
      </c>
      <c r="C712" s="34" t="s">
        <v>2314</v>
      </c>
      <c r="D712" s="28" t="s">
        <v>73</v>
      </c>
      <c r="E712" s="28" t="s">
        <v>1364</v>
      </c>
      <c r="F712" s="41" t="s">
        <v>2309</v>
      </c>
      <c r="G712" s="28">
        <v>4</v>
      </c>
      <c r="H712" s="28" t="s">
        <v>32</v>
      </c>
      <c r="I712" s="28">
        <v>4</v>
      </c>
      <c r="J712" s="80" t="s">
        <v>2116</v>
      </c>
      <c r="K712" s="62" t="s">
        <v>2100</v>
      </c>
      <c r="L712" s="62" t="s">
        <v>1265</v>
      </c>
      <c r="M712" s="66" t="s">
        <v>2101</v>
      </c>
      <c r="N712" s="28" t="s">
        <v>2322</v>
      </c>
    </row>
    <row r="713" s="19" customFormat="1" ht="38" customHeight="1" spans="1:14">
      <c r="A713" s="28">
        <v>173</v>
      </c>
      <c r="B713" s="28" t="s">
        <v>2307</v>
      </c>
      <c r="C713" s="34" t="s">
        <v>2312</v>
      </c>
      <c r="D713" s="28" t="s">
        <v>56</v>
      </c>
      <c r="E713" s="28" t="s">
        <v>1662</v>
      </c>
      <c r="F713" s="41" t="s">
        <v>2309</v>
      </c>
      <c r="G713" s="28">
        <v>3</v>
      </c>
      <c r="H713" s="28" t="s">
        <v>32</v>
      </c>
      <c r="I713" s="28">
        <v>3</v>
      </c>
      <c r="J713" s="68" t="s">
        <v>2136</v>
      </c>
      <c r="K713" s="62" t="s">
        <v>2100</v>
      </c>
      <c r="L713" s="62" t="s">
        <v>1265</v>
      </c>
      <c r="M713" s="66" t="s">
        <v>2101</v>
      </c>
      <c r="N713" s="28" t="s">
        <v>2323</v>
      </c>
    </row>
    <row r="714" s="19" customFormat="1" ht="38" customHeight="1" spans="1:14">
      <c r="A714" s="28">
        <v>174</v>
      </c>
      <c r="B714" s="28" t="s">
        <v>2307</v>
      </c>
      <c r="C714" s="34" t="s">
        <v>2314</v>
      </c>
      <c r="D714" s="28" t="s">
        <v>56</v>
      </c>
      <c r="E714" s="28" t="s">
        <v>1220</v>
      </c>
      <c r="F714" s="41" t="s">
        <v>2309</v>
      </c>
      <c r="G714" s="28">
        <v>5</v>
      </c>
      <c r="H714" s="28" t="s">
        <v>32</v>
      </c>
      <c r="I714" s="28">
        <v>5</v>
      </c>
      <c r="J714" s="80" t="s">
        <v>2116</v>
      </c>
      <c r="K714" s="62" t="s">
        <v>2100</v>
      </c>
      <c r="L714" s="62" t="s">
        <v>1265</v>
      </c>
      <c r="M714" s="66" t="s">
        <v>2101</v>
      </c>
      <c r="N714" s="28" t="s">
        <v>2324</v>
      </c>
    </row>
    <row r="715" s="19" customFormat="1" ht="38" customHeight="1" spans="1:14">
      <c r="A715" s="28">
        <v>175</v>
      </c>
      <c r="B715" s="28" t="s">
        <v>2307</v>
      </c>
      <c r="C715" s="34" t="s">
        <v>2310</v>
      </c>
      <c r="D715" s="28" t="s">
        <v>56</v>
      </c>
      <c r="E715" s="28" t="s">
        <v>1209</v>
      </c>
      <c r="F715" s="41" t="s">
        <v>2309</v>
      </c>
      <c r="G715" s="28">
        <v>8</v>
      </c>
      <c r="H715" s="28" t="s">
        <v>32</v>
      </c>
      <c r="I715" s="28">
        <v>8</v>
      </c>
      <c r="J715" s="80" t="s">
        <v>2116</v>
      </c>
      <c r="K715" s="62" t="s">
        <v>2100</v>
      </c>
      <c r="L715" s="62" t="s">
        <v>1265</v>
      </c>
      <c r="M715" s="66" t="s">
        <v>2101</v>
      </c>
      <c r="N715" s="28" t="s">
        <v>1212</v>
      </c>
    </row>
    <row r="716" s="19" customFormat="1" ht="38" customHeight="1" spans="1:14">
      <c r="A716" s="28">
        <v>176</v>
      </c>
      <c r="B716" s="28" t="s">
        <v>2307</v>
      </c>
      <c r="C716" s="34" t="s">
        <v>2314</v>
      </c>
      <c r="D716" s="28" t="s">
        <v>56</v>
      </c>
      <c r="E716" s="28" t="s">
        <v>324</v>
      </c>
      <c r="F716" s="41" t="s">
        <v>2309</v>
      </c>
      <c r="G716" s="28">
        <v>4</v>
      </c>
      <c r="H716" s="28" t="s">
        <v>32</v>
      </c>
      <c r="I716" s="28">
        <v>4</v>
      </c>
      <c r="J716" s="80" t="s">
        <v>2176</v>
      </c>
      <c r="K716" s="62" t="s">
        <v>2100</v>
      </c>
      <c r="L716" s="62" t="s">
        <v>1265</v>
      </c>
      <c r="M716" s="66" t="s">
        <v>2101</v>
      </c>
      <c r="N716" s="28" t="s">
        <v>2325</v>
      </c>
    </row>
    <row r="717" s="19" customFormat="1" ht="38" customHeight="1" spans="1:14">
      <c r="A717" s="28">
        <v>177</v>
      </c>
      <c r="B717" s="28" t="s">
        <v>2307</v>
      </c>
      <c r="C717" s="34" t="s">
        <v>2314</v>
      </c>
      <c r="D717" s="28" t="s">
        <v>56</v>
      </c>
      <c r="E717" s="28" t="s">
        <v>2177</v>
      </c>
      <c r="F717" s="41" t="s">
        <v>2309</v>
      </c>
      <c r="G717" s="28">
        <v>5</v>
      </c>
      <c r="H717" s="28" t="s">
        <v>32</v>
      </c>
      <c r="I717" s="28">
        <v>5</v>
      </c>
      <c r="J717" s="80" t="s">
        <v>2176</v>
      </c>
      <c r="K717" s="62" t="s">
        <v>2100</v>
      </c>
      <c r="L717" s="62" t="s">
        <v>1265</v>
      </c>
      <c r="M717" s="66" t="s">
        <v>2101</v>
      </c>
      <c r="N717" s="28" t="s">
        <v>2177</v>
      </c>
    </row>
    <row r="718" s="19" customFormat="1" ht="38" customHeight="1" spans="1:14">
      <c r="A718" s="28">
        <v>178</v>
      </c>
      <c r="B718" s="28" t="s">
        <v>2307</v>
      </c>
      <c r="C718" s="34" t="s">
        <v>2314</v>
      </c>
      <c r="D718" s="28" t="s">
        <v>39</v>
      </c>
      <c r="E718" s="28" t="s">
        <v>1057</v>
      </c>
      <c r="F718" s="41" t="s">
        <v>2309</v>
      </c>
      <c r="G718" s="28">
        <v>5</v>
      </c>
      <c r="H718" s="28" t="s">
        <v>32</v>
      </c>
      <c r="I718" s="28">
        <v>5</v>
      </c>
      <c r="J718" s="80" t="s">
        <v>2116</v>
      </c>
      <c r="K718" s="62" t="s">
        <v>2100</v>
      </c>
      <c r="L718" s="62" t="s">
        <v>1265</v>
      </c>
      <c r="M718" s="66" t="s">
        <v>2101</v>
      </c>
      <c r="N718" s="28" t="s">
        <v>1060</v>
      </c>
    </row>
    <row r="719" s="19" customFormat="1" ht="38" customHeight="1" spans="1:14">
      <c r="A719" s="28">
        <v>179</v>
      </c>
      <c r="B719" s="28" t="s">
        <v>2307</v>
      </c>
      <c r="C719" s="34" t="s">
        <v>2310</v>
      </c>
      <c r="D719" s="28" t="s">
        <v>95</v>
      </c>
      <c r="E719" s="28" t="s">
        <v>272</v>
      </c>
      <c r="F719" s="41" t="s">
        <v>2309</v>
      </c>
      <c r="G719" s="28">
        <v>8</v>
      </c>
      <c r="H719" s="28" t="s">
        <v>32</v>
      </c>
      <c r="I719" s="28">
        <v>8</v>
      </c>
      <c r="J719" s="80" t="s">
        <v>2176</v>
      </c>
      <c r="K719" s="62" t="s">
        <v>2100</v>
      </c>
      <c r="L719" s="62" t="s">
        <v>1265</v>
      </c>
      <c r="M719" s="66" t="s">
        <v>2101</v>
      </c>
      <c r="N719" s="28" t="s">
        <v>960</v>
      </c>
    </row>
    <row r="720" s="19" customFormat="1" ht="38" customHeight="1" spans="1:14">
      <c r="A720" s="28">
        <v>180</v>
      </c>
      <c r="B720" s="28" t="s">
        <v>2307</v>
      </c>
      <c r="C720" s="34" t="s">
        <v>2314</v>
      </c>
      <c r="D720" s="28" t="s">
        <v>95</v>
      </c>
      <c r="E720" s="28" t="s">
        <v>249</v>
      </c>
      <c r="F720" s="41" t="s">
        <v>2309</v>
      </c>
      <c r="G720" s="28">
        <v>5</v>
      </c>
      <c r="H720" s="28" t="s">
        <v>32</v>
      </c>
      <c r="I720" s="28">
        <v>5</v>
      </c>
      <c r="J720" s="80" t="s">
        <v>2116</v>
      </c>
      <c r="K720" s="62" t="s">
        <v>2100</v>
      </c>
      <c r="L720" s="62" t="s">
        <v>1265</v>
      </c>
      <c r="M720" s="66" t="s">
        <v>2101</v>
      </c>
      <c r="N720" s="28" t="s">
        <v>1590</v>
      </c>
    </row>
    <row r="721" s="19" customFormat="1" ht="38" customHeight="1" spans="1:14">
      <c r="A721" s="28">
        <v>181</v>
      </c>
      <c r="B721" s="28" t="s">
        <v>2307</v>
      </c>
      <c r="C721" s="34" t="s">
        <v>2310</v>
      </c>
      <c r="D721" s="28" t="s">
        <v>95</v>
      </c>
      <c r="E721" s="28" t="s">
        <v>249</v>
      </c>
      <c r="F721" s="41" t="s">
        <v>2309</v>
      </c>
      <c r="G721" s="28">
        <v>8</v>
      </c>
      <c r="H721" s="28" t="s">
        <v>32</v>
      </c>
      <c r="I721" s="28">
        <v>8</v>
      </c>
      <c r="J721" s="80" t="s">
        <v>2176</v>
      </c>
      <c r="K721" s="62" t="s">
        <v>2100</v>
      </c>
      <c r="L721" s="62" t="s">
        <v>1265</v>
      </c>
      <c r="M721" s="66" t="s">
        <v>2101</v>
      </c>
      <c r="N721" s="28" t="s">
        <v>2326</v>
      </c>
    </row>
    <row r="722" s="19" customFormat="1" ht="38" customHeight="1" spans="1:14">
      <c r="A722" s="28">
        <v>182</v>
      </c>
      <c r="B722" s="28" t="s">
        <v>2307</v>
      </c>
      <c r="C722" s="34" t="s">
        <v>2314</v>
      </c>
      <c r="D722" s="28" t="s">
        <v>50</v>
      </c>
      <c r="E722" s="28" t="s">
        <v>1762</v>
      </c>
      <c r="F722" s="41" t="s">
        <v>2309</v>
      </c>
      <c r="G722" s="28">
        <v>5</v>
      </c>
      <c r="H722" s="28" t="s">
        <v>32</v>
      </c>
      <c r="I722" s="28">
        <v>5</v>
      </c>
      <c r="J722" s="80" t="s">
        <v>2116</v>
      </c>
      <c r="K722" s="62" t="s">
        <v>2100</v>
      </c>
      <c r="L722" s="62" t="s">
        <v>1265</v>
      </c>
      <c r="M722" s="66" t="s">
        <v>2101</v>
      </c>
      <c r="N722" s="28" t="s">
        <v>2327</v>
      </c>
    </row>
    <row r="723" s="19" customFormat="1" ht="38" customHeight="1" spans="1:14">
      <c r="A723" s="28">
        <v>183</v>
      </c>
      <c r="B723" s="28" t="s">
        <v>2307</v>
      </c>
      <c r="C723" s="34" t="s">
        <v>2314</v>
      </c>
      <c r="D723" s="28" t="s">
        <v>62</v>
      </c>
      <c r="E723" s="28" t="s">
        <v>627</v>
      </c>
      <c r="F723" s="41" t="s">
        <v>2309</v>
      </c>
      <c r="G723" s="28">
        <v>5</v>
      </c>
      <c r="H723" s="28" t="s">
        <v>32</v>
      </c>
      <c r="I723" s="28">
        <v>5</v>
      </c>
      <c r="J723" s="80" t="s">
        <v>2116</v>
      </c>
      <c r="K723" s="62" t="s">
        <v>2100</v>
      </c>
      <c r="L723" s="62" t="s">
        <v>1265</v>
      </c>
      <c r="M723" s="66" t="s">
        <v>2101</v>
      </c>
      <c r="N723" s="28" t="s">
        <v>2328</v>
      </c>
    </row>
    <row r="724" s="19" customFormat="1" ht="38" customHeight="1" spans="1:14">
      <c r="A724" s="28">
        <v>184</v>
      </c>
      <c r="B724" s="28" t="s">
        <v>2307</v>
      </c>
      <c r="C724" s="34" t="s">
        <v>2310</v>
      </c>
      <c r="D724" s="28" t="s">
        <v>84</v>
      </c>
      <c r="E724" s="28" t="s">
        <v>556</v>
      </c>
      <c r="F724" s="41" t="s">
        <v>2309</v>
      </c>
      <c r="G724" s="28">
        <v>8</v>
      </c>
      <c r="H724" s="28" t="s">
        <v>32</v>
      </c>
      <c r="I724" s="28">
        <v>8</v>
      </c>
      <c r="J724" s="80" t="s">
        <v>2140</v>
      </c>
      <c r="K724" s="62" t="s">
        <v>2100</v>
      </c>
      <c r="L724" s="62" t="s">
        <v>1265</v>
      </c>
      <c r="M724" s="66" t="s">
        <v>2101</v>
      </c>
      <c r="N724" s="28" t="s">
        <v>2329</v>
      </c>
    </row>
    <row r="725" s="19" customFormat="1" ht="38" customHeight="1" spans="1:14">
      <c r="A725" s="28">
        <v>185</v>
      </c>
      <c r="B725" s="28" t="s">
        <v>2307</v>
      </c>
      <c r="C725" s="34" t="s">
        <v>2314</v>
      </c>
      <c r="D725" s="28" t="s">
        <v>84</v>
      </c>
      <c r="E725" s="28" t="s">
        <v>2330</v>
      </c>
      <c r="F725" s="41" t="s">
        <v>2309</v>
      </c>
      <c r="G725" s="28">
        <v>5</v>
      </c>
      <c r="H725" s="28" t="s">
        <v>32</v>
      </c>
      <c r="I725" s="28">
        <v>5</v>
      </c>
      <c r="J725" s="80" t="s">
        <v>2151</v>
      </c>
      <c r="K725" s="62" t="s">
        <v>2100</v>
      </c>
      <c r="L725" s="62" t="s">
        <v>1265</v>
      </c>
      <c r="M725" s="66" t="s">
        <v>2101</v>
      </c>
      <c r="N725" s="28" t="s">
        <v>2330</v>
      </c>
    </row>
    <row r="726" s="19" customFormat="1" ht="38" customHeight="1" spans="1:14">
      <c r="A726" s="28">
        <v>186</v>
      </c>
      <c r="B726" s="28" t="s">
        <v>2331</v>
      </c>
      <c r="C726" s="34" t="s">
        <v>2332</v>
      </c>
      <c r="D726" s="28" t="s">
        <v>45</v>
      </c>
      <c r="E726" s="28" t="s">
        <v>931</v>
      </c>
      <c r="F726" s="41" t="s">
        <v>2309</v>
      </c>
      <c r="G726" s="28">
        <v>6</v>
      </c>
      <c r="H726" s="28" t="s">
        <v>32</v>
      </c>
      <c r="I726" s="28">
        <v>6</v>
      </c>
      <c r="J726" s="80" t="s">
        <v>2116</v>
      </c>
      <c r="K726" s="62" t="s">
        <v>2100</v>
      </c>
      <c r="L726" s="62" t="s">
        <v>1265</v>
      </c>
      <c r="M726" s="66" t="s">
        <v>2101</v>
      </c>
      <c r="N726" s="28" t="s">
        <v>2333</v>
      </c>
    </row>
    <row r="727" s="19" customFormat="1" ht="38" customHeight="1" spans="1:14">
      <c r="A727" s="28">
        <v>187</v>
      </c>
      <c r="B727" s="28" t="s">
        <v>2331</v>
      </c>
      <c r="C727" s="34" t="s">
        <v>2334</v>
      </c>
      <c r="D727" s="28" t="s">
        <v>45</v>
      </c>
      <c r="E727" s="28" t="s">
        <v>208</v>
      </c>
      <c r="F727" s="41" t="s">
        <v>2309</v>
      </c>
      <c r="G727" s="28">
        <v>6</v>
      </c>
      <c r="H727" s="28" t="s">
        <v>32</v>
      </c>
      <c r="I727" s="28">
        <v>6</v>
      </c>
      <c r="J727" s="80" t="s">
        <v>2116</v>
      </c>
      <c r="K727" s="62" t="s">
        <v>2100</v>
      </c>
      <c r="L727" s="62" t="s">
        <v>1265</v>
      </c>
      <c r="M727" s="66" t="s">
        <v>2101</v>
      </c>
      <c r="N727" s="28" t="s">
        <v>2335</v>
      </c>
    </row>
    <row r="728" s="19" customFormat="1" ht="38" customHeight="1" spans="1:14">
      <c r="A728" s="28">
        <v>188</v>
      </c>
      <c r="B728" s="28" t="s">
        <v>2331</v>
      </c>
      <c r="C728" s="34" t="s">
        <v>2334</v>
      </c>
      <c r="D728" s="28" t="s">
        <v>45</v>
      </c>
      <c r="E728" s="28" t="s">
        <v>1102</v>
      </c>
      <c r="F728" s="41" t="s">
        <v>2309</v>
      </c>
      <c r="G728" s="69">
        <v>5</v>
      </c>
      <c r="H728" s="69" t="s">
        <v>32</v>
      </c>
      <c r="I728" s="69">
        <v>5</v>
      </c>
      <c r="J728" s="88" t="s">
        <v>2336</v>
      </c>
      <c r="K728" s="62" t="s">
        <v>2100</v>
      </c>
      <c r="L728" s="62" t="s">
        <v>1265</v>
      </c>
      <c r="M728" s="66" t="s">
        <v>2101</v>
      </c>
      <c r="N728" s="69" t="s">
        <v>2337</v>
      </c>
    </row>
    <row r="729" s="19" customFormat="1" ht="38" customHeight="1" spans="1:14">
      <c r="A729" s="28">
        <v>189</v>
      </c>
      <c r="B729" s="28" t="s">
        <v>2331</v>
      </c>
      <c r="C729" s="34" t="s">
        <v>2338</v>
      </c>
      <c r="D729" s="28" t="s">
        <v>29</v>
      </c>
      <c r="E729" s="28" t="s">
        <v>856</v>
      </c>
      <c r="F729" s="41" t="s">
        <v>2309</v>
      </c>
      <c r="G729" s="28">
        <v>6</v>
      </c>
      <c r="H729" s="28" t="s">
        <v>32</v>
      </c>
      <c r="I729" s="28">
        <v>6</v>
      </c>
      <c r="J729" s="80" t="s">
        <v>2116</v>
      </c>
      <c r="K729" s="62" t="s">
        <v>2100</v>
      </c>
      <c r="L729" s="62" t="s">
        <v>1265</v>
      </c>
      <c r="M729" s="66" t="s">
        <v>2101</v>
      </c>
      <c r="N729" s="28" t="s">
        <v>2339</v>
      </c>
    </row>
    <row r="730" s="19" customFormat="1" ht="31" customHeight="1" spans="1:14">
      <c r="A730" s="27" t="s">
        <v>2340</v>
      </c>
      <c r="B730" s="27" t="s">
        <v>2341</v>
      </c>
      <c r="C730" s="29" t="s">
        <v>2342</v>
      </c>
      <c r="D730" s="27"/>
      <c r="E730" s="27"/>
      <c r="F730" s="27"/>
      <c r="G730" s="30"/>
      <c r="H730" s="28"/>
      <c r="I730" s="30"/>
      <c r="J730" s="29"/>
      <c r="K730" s="65"/>
      <c r="L730" s="65"/>
      <c r="M730" s="27"/>
      <c r="N730" s="27">
        <v>150</v>
      </c>
    </row>
    <row r="731" s="20" customFormat="1" ht="54" customHeight="1" spans="1:14">
      <c r="A731" s="28">
        <v>1</v>
      </c>
      <c r="B731" s="28" t="s">
        <v>2343</v>
      </c>
      <c r="C731" s="34" t="s">
        <v>2344</v>
      </c>
      <c r="D731" s="28" t="s">
        <v>62</v>
      </c>
      <c r="E731" s="28" t="s">
        <v>1311</v>
      </c>
      <c r="F731" s="28" t="s">
        <v>2345</v>
      </c>
      <c r="G731" s="31">
        <v>16</v>
      </c>
      <c r="H731" s="28" t="s">
        <v>1263</v>
      </c>
      <c r="I731" s="31">
        <v>16</v>
      </c>
      <c r="J731" s="34" t="s">
        <v>2346</v>
      </c>
      <c r="K731" s="54" t="s">
        <v>109</v>
      </c>
      <c r="L731" s="54" t="s">
        <v>110</v>
      </c>
      <c r="M731" s="28" t="s">
        <v>2347</v>
      </c>
      <c r="N731" s="28" t="s">
        <v>2347</v>
      </c>
    </row>
    <row r="732" s="20" customFormat="1" ht="54" customHeight="1" spans="1:14">
      <c r="A732" s="28">
        <v>2</v>
      </c>
      <c r="B732" s="28" t="s">
        <v>2348</v>
      </c>
      <c r="C732" s="34" t="s">
        <v>2349</v>
      </c>
      <c r="D732" s="28" t="s">
        <v>39</v>
      </c>
      <c r="E732" s="28" t="s">
        <v>1057</v>
      </c>
      <c r="F732" s="28" t="s">
        <v>2350</v>
      </c>
      <c r="G732" s="31">
        <v>37</v>
      </c>
      <c r="H732" s="28" t="s">
        <v>1263</v>
      </c>
      <c r="I732" s="31">
        <v>37</v>
      </c>
      <c r="J732" s="34" t="s">
        <v>2351</v>
      </c>
      <c r="K732" s="54" t="s">
        <v>109</v>
      </c>
      <c r="L732" s="54" t="s">
        <v>110</v>
      </c>
      <c r="M732" s="28" t="s">
        <v>2347</v>
      </c>
      <c r="N732" s="28" t="s">
        <v>2347</v>
      </c>
    </row>
    <row r="733" s="20" customFormat="1" ht="54" customHeight="1" spans="1:14">
      <c r="A733" s="28">
        <v>3</v>
      </c>
      <c r="B733" s="28" t="s">
        <v>2352</v>
      </c>
      <c r="C733" s="34" t="s">
        <v>2353</v>
      </c>
      <c r="D733" s="28" t="s">
        <v>56</v>
      </c>
      <c r="E733" s="28" t="s">
        <v>651</v>
      </c>
      <c r="F733" s="28" t="s">
        <v>2354</v>
      </c>
      <c r="G733" s="31">
        <v>38</v>
      </c>
      <c r="H733" s="28" t="s">
        <v>1263</v>
      </c>
      <c r="I733" s="31">
        <v>38</v>
      </c>
      <c r="J733" s="34" t="s">
        <v>2355</v>
      </c>
      <c r="K733" s="54" t="s">
        <v>109</v>
      </c>
      <c r="L733" s="54" t="s">
        <v>110</v>
      </c>
      <c r="M733" s="28" t="s">
        <v>2347</v>
      </c>
      <c r="N733" s="28" t="s">
        <v>2347</v>
      </c>
    </row>
    <row r="734" s="20" customFormat="1" ht="54" customHeight="1" spans="1:14">
      <c r="A734" s="28">
        <v>4</v>
      </c>
      <c r="B734" s="28" t="s">
        <v>2356</v>
      </c>
      <c r="C734" s="34" t="s">
        <v>2357</v>
      </c>
      <c r="D734" s="28" t="s">
        <v>29</v>
      </c>
      <c r="E734" s="28" t="s">
        <v>129</v>
      </c>
      <c r="F734" s="28" t="s">
        <v>2358</v>
      </c>
      <c r="G734" s="31">
        <v>29</v>
      </c>
      <c r="H734" s="28" t="s">
        <v>1263</v>
      </c>
      <c r="I734" s="31">
        <v>29</v>
      </c>
      <c r="J734" s="34" t="s">
        <v>2359</v>
      </c>
      <c r="K734" s="54" t="s">
        <v>109</v>
      </c>
      <c r="L734" s="54" t="s">
        <v>110</v>
      </c>
      <c r="M734" s="28" t="s">
        <v>2347</v>
      </c>
      <c r="N734" s="28" t="s">
        <v>2347</v>
      </c>
    </row>
    <row r="735" s="20" customFormat="1" ht="54" customHeight="1" spans="1:14">
      <c r="A735" s="28">
        <v>5</v>
      </c>
      <c r="B735" s="28" t="s">
        <v>2360</v>
      </c>
      <c r="C735" s="34" t="s">
        <v>2361</v>
      </c>
      <c r="D735" s="28" t="s">
        <v>95</v>
      </c>
      <c r="E735" s="28" t="s">
        <v>2123</v>
      </c>
      <c r="F735" s="28" t="s">
        <v>2362</v>
      </c>
      <c r="G735" s="31">
        <v>18</v>
      </c>
      <c r="H735" s="28" t="s">
        <v>1263</v>
      </c>
      <c r="I735" s="31">
        <v>18</v>
      </c>
      <c r="J735" s="34" t="s">
        <v>2363</v>
      </c>
      <c r="K735" s="54" t="s">
        <v>109</v>
      </c>
      <c r="L735" s="54" t="s">
        <v>110</v>
      </c>
      <c r="M735" s="28" t="s">
        <v>2347</v>
      </c>
      <c r="N735" s="28" t="s">
        <v>2347</v>
      </c>
    </row>
    <row r="736" s="20" customFormat="1" ht="54" customHeight="1" spans="1:14">
      <c r="A736" s="28">
        <v>6</v>
      </c>
      <c r="B736" s="28" t="s">
        <v>2364</v>
      </c>
      <c r="C736" s="34" t="s">
        <v>2365</v>
      </c>
      <c r="D736" s="28" t="s">
        <v>95</v>
      </c>
      <c r="E736" s="28" t="s">
        <v>451</v>
      </c>
      <c r="F736" s="28" t="s">
        <v>2366</v>
      </c>
      <c r="G736" s="31">
        <v>12</v>
      </c>
      <c r="H736" s="28" t="s">
        <v>1263</v>
      </c>
      <c r="I736" s="31">
        <v>12</v>
      </c>
      <c r="J736" s="34" t="s">
        <v>2367</v>
      </c>
      <c r="K736" s="54" t="s">
        <v>109</v>
      </c>
      <c r="L736" s="54" t="s">
        <v>110</v>
      </c>
      <c r="M736" s="28" t="s">
        <v>2347</v>
      </c>
      <c r="N736" s="28" t="s">
        <v>2347</v>
      </c>
    </row>
    <row r="737" s="19" customFormat="1" ht="33" customHeight="1" spans="1:14">
      <c r="A737" s="27" t="s">
        <v>2368</v>
      </c>
      <c r="B737" s="27" t="s">
        <v>2369</v>
      </c>
      <c r="C737" s="29"/>
      <c r="D737" s="27"/>
      <c r="E737" s="27"/>
      <c r="F737" s="27"/>
      <c r="G737" s="30"/>
      <c r="H737" s="28"/>
      <c r="I737" s="30"/>
      <c r="J737" s="29"/>
      <c r="K737" s="57"/>
      <c r="L737" s="57"/>
      <c r="M737" s="27"/>
      <c r="N737" s="27">
        <f>SUM(N738:N957)</f>
        <v>9729.1</v>
      </c>
    </row>
    <row r="738" s="19" customFormat="1" ht="27" customHeight="1" spans="1:14">
      <c r="A738" s="27" t="s">
        <v>24</v>
      </c>
      <c r="B738" s="27" t="s">
        <v>2370</v>
      </c>
      <c r="C738" s="29" t="s">
        <v>1972</v>
      </c>
      <c r="D738" s="27"/>
      <c r="E738" s="27"/>
      <c r="F738" s="27"/>
      <c r="G738" s="30"/>
      <c r="H738" s="28"/>
      <c r="I738" s="30"/>
      <c r="J738" s="29"/>
      <c r="K738" s="57"/>
      <c r="L738" s="57"/>
      <c r="M738" s="27"/>
      <c r="N738" s="27">
        <v>1070</v>
      </c>
    </row>
    <row r="739" s="19" customFormat="1" ht="24" customHeight="1" spans="1:14">
      <c r="A739" s="81" t="s">
        <v>2371</v>
      </c>
      <c r="B739" s="27" t="s">
        <v>2372</v>
      </c>
      <c r="C739" s="29"/>
      <c r="D739" s="27"/>
      <c r="E739" s="27"/>
      <c r="F739" s="27"/>
      <c r="G739" s="30"/>
      <c r="H739" s="31"/>
      <c r="I739" s="30"/>
      <c r="J739" s="29"/>
      <c r="K739" s="51"/>
      <c r="L739" s="51"/>
      <c r="M739" s="27"/>
      <c r="N739" s="27">
        <v>663</v>
      </c>
    </row>
    <row r="740" s="20" customFormat="1" ht="45" customHeight="1" spans="1:14">
      <c r="A740" s="28">
        <v>1</v>
      </c>
      <c r="B740" s="28" t="s">
        <v>2373</v>
      </c>
      <c r="C740" s="82" t="s">
        <v>2374</v>
      </c>
      <c r="D740" s="28" t="s">
        <v>95</v>
      </c>
      <c r="E740" s="28" t="s">
        <v>451</v>
      </c>
      <c r="F740" s="28" t="s">
        <v>2375</v>
      </c>
      <c r="G740" s="28">
        <v>22</v>
      </c>
      <c r="H740" s="28" t="s">
        <v>32</v>
      </c>
      <c r="I740" s="28">
        <v>22</v>
      </c>
      <c r="J740" s="77" t="s">
        <v>2376</v>
      </c>
      <c r="K740" s="54" t="s">
        <v>109</v>
      </c>
      <c r="L740" s="54" t="s">
        <v>110</v>
      </c>
      <c r="M740" s="28" t="s">
        <v>2091</v>
      </c>
      <c r="N740" s="28" t="s">
        <v>2092</v>
      </c>
    </row>
    <row r="741" s="20" customFormat="1" ht="45" customHeight="1" spans="1:14">
      <c r="A741" s="28">
        <v>2</v>
      </c>
      <c r="B741" s="28" t="s">
        <v>2377</v>
      </c>
      <c r="C741" s="34" t="s">
        <v>2378</v>
      </c>
      <c r="D741" s="28" t="s">
        <v>95</v>
      </c>
      <c r="E741" s="28" t="s">
        <v>312</v>
      </c>
      <c r="F741" s="28" t="s">
        <v>2375</v>
      </c>
      <c r="G741" s="28">
        <v>12</v>
      </c>
      <c r="H741" s="28" t="s">
        <v>32</v>
      </c>
      <c r="I741" s="28">
        <v>12</v>
      </c>
      <c r="J741" s="77" t="s">
        <v>2379</v>
      </c>
      <c r="K741" s="54" t="s">
        <v>109</v>
      </c>
      <c r="L741" s="54" t="s">
        <v>110</v>
      </c>
      <c r="M741" s="28" t="s">
        <v>2091</v>
      </c>
      <c r="N741" s="28" t="s">
        <v>2092</v>
      </c>
    </row>
    <row r="742" s="20" customFormat="1" ht="45" customHeight="1" spans="1:14">
      <c r="A742" s="28">
        <v>3</v>
      </c>
      <c r="B742" s="28" t="s">
        <v>2380</v>
      </c>
      <c r="C742" s="82" t="s">
        <v>2381</v>
      </c>
      <c r="D742" s="28" t="s">
        <v>95</v>
      </c>
      <c r="E742" s="28" t="s">
        <v>1813</v>
      </c>
      <c r="F742" s="28" t="s">
        <v>2375</v>
      </c>
      <c r="G742" s="83">
        <v>94</v>
      </c>
      <c r="H742" s="28" t="s">
        <v>32</v>
      </c>
      <c r="I742" s="83">
        <v>94</v>
      </c>
      <c r="J742" s="77" t="s">
        <v>2382</v>
      </c>
      <c r="K742" s="54" t="s">
        <v>109</v>
      </c>
      <c r="L742" s="54" t="s">
        <v>110</v>
      </c>
      <c r="M742" s="28" t="s">
        <v>2091</v>
      </c>
      <c r="N742" s="28" t="s">
        <v>2092</v>
      </c>
    </row>
    <row r="743" s="20" customFormat="1" ht="45" customHeight="1" spans="1:14">
      <c r="A743" s="28">
        <v>4</v>
      </c>
      <c r="B743" s="28" t="s">
        <v>2383</v>
      </c>
      <c r="C743" s="82" t="s">
        <v>2384</v>
      </c>
      <c r="D743" s="28" t="s">
        <v>79</v>
      </c>
      <c r="E743" s="28" t="s">
        <v>2385</v>
      </c>
      <c r="F743" s="28" t="s">
        <v>2375</v>
      </c>
      <c r="G743" s="28">
        <v>55</v>
      </c>
      <c r="H743" s="28" t="s">
        <v>32</v>
      </c>
      <c r="I743" s="28">
        <v>55</v>
      </c>
      <c r="J743" s="77" t="s">
        <v>2386</v>
      </c>
      <c r="K743" s="54" t="s">
        <v>109</v>
      </c>
      <c r="L743" s="54" t="s">
        <v>110</v>
      </c>
      <c r="M743" s="28" t="s">
        <v>2091</v>
      </c>
      <c r="N743" s="28" t="s">
        <v>2092</v>
      </c>
    </row>
    <row r="744" s="20" customFormat="1" ht="45" customHeight="1" spans="1:14">
      <c r="A744" s="28">
        <v>5</v>
      </c>
      <c r="B744" s="40" t="s">
        <v>2387</v>
      </c>
      <c r="C744" s="82" t="s">
        <v>2388</v>
      </c>
      <c r="D744" s="59" t="s">
        <v>84</v>
      </c>
      <c r="E744" s="28" t="s">
        <v>399</v>
      </c>
      <c r="F744" s="28" t="s">
        <v>2375</v>
      </c>
      <c r="G744" s="28">
        <v>35</v>
      </c>
      <c r="H744" s="28" t="s">
        <v>32</v>
      </c>
      <c r="I744" s="28">
        <v>35</v>
      </c>
      <c r="J744" s="77" t="s">
        <v>2389</v>
      </c>
      <c r="K744" s="54" t="s">
        <v>109</v>
      </c>
      <c r="L744" s="54" t="s">
        <v>110</v>
      </c>
      <c r="M744" s="28" t="s">
        <v>2091</v>
      </c>
      <c r="N744" s="28" t="s">
        <v>2092</v>
      </c>
    </row>
    <row r="745" s="20" customFormat="1" ht="45" customHeight="1" spans="1:14">
      <c r="A745" s="28">
        <v>6</v>
      </c>
      <c r="B745" s="28" t="s">
        <v>2390</v>
      </c>
      <c r="C745" s="34" t="s">
        <v>2391</v>
      </c>
      <c r="D745" s="59" t="s">
        <v>56</v>
      </c>
      <c r="E745" s="59" t="s">
        <v>784</v>
      </c>
      <c r="F745" s="28" t="s">
        <v>2375</v>
      </c>
      <c r="G745" s="28">
        <v>20</v>
      </c>
      <c r="H745" s="28" t="s">
        <v>32</v>
      </c>
      <c r="I745" s="28">
        <v>20</v>
      </c>
      <c r="J745" s="77" t="s">
        <v>2392</v>
      </c>
      <c r="K745" s="54" t="s">
        <v>109</v>
      </c>
      <c r="L745" s="54" t="s">
        <v>110</v>
      </c>
      <c r="M745" s="28" t="s">
        <v>2091</v>
      </c>
      <c r="N745" s="28" t="s">
        <v>2092</v>
      </c>
    </row>
    <row r="746" s="20" customFormat="1" ht="45" customHeight="1" spans="1:14">
      <c r="A746" s="28">
        <v>7</v>
      </c>
      <c r="B746" s="28" t="s">
        <v>2393</v>
      </c>
      <c r="C746" s="34" t="s">
        <v>2394</v>
      </c>
      <c r="D746" s="59" t="s">
        <v>56</v>
      </c>
      <c r="E746" s="59" t="s">
        <v>516</v>
      </c>
      <c r="F746" s="28" t="s">
        <v>2375</v>
      </c>
      <c r="G746" s="28">
        <v>16</v>
      </c>
      <c r="H746" s="28" t="s">
        <v>32</v>
      </c>
      <c r="I746" s="28">
        <v>16</v>
      </c>
      <c r="J746" s="77" t="s">
        <v>2395</v>
      </c>
      <c r="K746" s="54" t="s">
        <v>109</v>
      </c>
      <c r="L746" s="54" t="s">
        <v>110</v>
      </c>
      <c r="M746" s="28" t="s">
        <v>2091</v>
      </c>
      <c r="N746" s="28" t="s">
        <v>2092</v>
      </c>
    </row>
    <row r="747" s="20" customFormat="1" ht="45" customHeight="1" spans="1:14">
      <c r="A747" s="28">
        <v>8</v>
      </c>
      <c r="B747" s="28" t="s">
        <v>2396</v>
      </c>
      <c r="C747" s="34" t="s">
        <v>2397</v>
      </c>
      <c r="D747" s="28" t="s">
        <v>56</v>
      </c>
      <c r="E747" s="28" t="s">
        <v>534</v>
      </c>
      <c r="F747" s="28" t="s">
        <v>2375</v>
      </c>
      <c r="G747" s="28">
        <v>30</v>
      </c>
      <c r="H747" s="28" t="s">
        <v>32</v>
      </c>
      <c r="I747" s="28">
        <v>30</v>
      </c>
      <c r="J747" s="77" t="s">
        <v>2398</v>
      </c>
      <c r="K747" s="54" t="s">
        <v>109</v>
      </c>
      <c r="L747" s="54" t="s">
        <v>110</v>
      </c>
      <c r="M747" s="28" t="s">
        <v>2091</v>
      </c>
      <c r="N747" s="28" t="s">
        <v>2092</v>
      </c>
    </row>
    <row r="748" s="20" customFormat="1" ht="45" customHeight="1" spans="1:14">
      <c r="A748" s="28">
        <v>9</v>
      </c>
      <c r="B748" s="28" t="s">
        <v>2399</v>
      </c>
      <c r="C748" s="34" t="s">
        <v>2400</v>
      </c>
      <c r="D748" s="28" t="s">
        <v>56</v>
      </c>
      <c r="E748" s="28" t="s">
        <v>647</v>
      </c>
      <c r="F748" s="28" t="s">
        <v>2375</v>
      </c>
      <c r="G748" s="28">
        <v>15</v>
      </c>
      <c r="H748" s="28" t="s">
        <v>32</v>
      </c>
      <c r="I748" s="28">
        <v>15</v>
      </c>
      <c r="J748" s="77" t="s">
        <v>2401</v>
      </c>
      <c r="K748" s="54" t="s">
        <v>109</v>
      </c>
      <c r="L748" s="54" t="s">
        <v>110</v>
      </c>
      <c r="M748" s="28" t="s">
        <v>2091</v>
      </c>
      <c r="N748" s="28" t="s">
        <v>2092</v>
      </c>
    </row>
    <row r="749" s="20" customFormat="1" ht="45" customHeight="1" spans="1:14">
      <c r="A749" s="28">
        <v>10</v>
      </c>
      <c r="B749" s="28" t="s">
        <v>2402</v>
      </c>
      <c r="C749" s="34" t="s">
        <v>2403</v>
      </c>
      <c r="D749" s="28" t="s">
        <v>56</v>
      </c>
      <c r="E749" s="28" t="s">
        <v>1220</v>
      </c>
      <c r="F749" s="28" t="s">
        <v>2375</v>
      </c>
      <c r="G749" s="28">
        <v>21</v>
      </c>
      <c r="H749" s="28" t="s">
        <v>32</v>
      </c>
      <c r="I749" s="28">
        <v>21</v>
      </c>
      <c r="J749" s="77" t="s">
        <v>2404</v>
      </c>
      <c r="K749" s="54" t="s">
        <v>109</v>
      </c>
      <c r="L749" s="54" t="s">
        <v>110</v>
      </c>
      <c r="M749" s="28" t="s">
        <v>2091</v>
      </c>
      <c r="N749" s="28" t="s">
        <v>2092</v>
      </c>
    </row>
    <row r="750" s="20" customFormat="1" ht="45" customHeight="1" spans="1:14">
      <c r="A750" s="28">
        <v>11</v>
      </c>
      <c r="B750" s="31" t="s">
        <v>2405</v>
      </c>
      <c r="C750" s="34" t="s">
        <v>2406</v>
      </c>
      <c r="D750" s="31" t="s">
        <v>73</v>
      </c>
      <c r="E750" s="31" t="s">
        <v>1762</v>
      </c>
      <c r="F750" s="28" t="s">
        <v>2375</v>
      </c>
      <c r="G750" s="28">
        <v>15</v>
      </c>
      <c r="H750" s="28" t="s">
        <v>32</v>
      </c>
      <c r="I750" s="28">
        <v>15</v>
      </c>
      <c r="J750" s="77" t="s">
        <v>2407</v>
      </c>
      <c r="K750" s="54" t="s">
        <v>109</v>
      </c>
      <c r="L750" s="54" t="s">
        <v>110</v>
      </c>
      <c r="M750" s="28" t="s">
        <v>2091</v>
      </c>
      <c r="N750" s="28" t="s">
        <v>2092</v>
      </c>
    </row>
    <row r="751" s="20" customFormat="1" ht="45" customHeight="1" spans="1:14">
      <c r="A751" s="28">
        <v>12</v>
      </c>
      <c r="B751" s="31" t="s">
        <v>2408</v>
      </c>
      <c r="C751" s="82" t="s">
        <v>2409</v>
      </c>
      <c r="D751" s="31" t="s">
        <v>73</v>
      </c>
      <c r="E751" s="31" t="s">
        <v>404</v>
      </c>
      <c r="F751" s="28" t="s">
        <v>2375</v>
      </c>
      <c r="G751" s="28">
        <v>15</v>
      </c>
      <c r="H751" s="28" t="s">
        <v>32</v>
      </c>
      <c r="I751" s="28">
        <v>15</v>
      </c>
      <c r="J751" s="77" t="s">
        <v>2410</v>
      </c>
      <c r="K751" s="54" t="s">
        <v>109</v>
      </c>
      <c r="L751" s="54" t="s">
        <v>110</v>
      </c>
      <c r="M751" s="28" t="s">
        <v>2091</v>
      </c>
      <c r="N751" s="28" t="s">
        <v>2092</v>
      </c>
    </row>
    <row r="752" s="20" customFormat="1" ht="45" customHeight="1" spans="1:14">
      <c r="A752" s="28">
        <v>13</v>
      </c>
      <c r="B752" s="31" t="s">
        <v>2411</v>
      </c>
      <c r="C752" s="34" t="s">
        <v>2412</v>
      </c>
      <c r="D752" s="31" t="s">
        <v>73</v>
      </c>
      <c r="E752" s="28" t="s">
        <v>2413</v>
      </c>
      <c r="F752" s="28" t="s">
        <v>2375</v>
      </c>
      <c r="G752" s="28">
        <v>8</v>
      </c>
      <c r="H752" s="28" t="s">
        <v>32</v>
      </c>
      <c r="I752" s="28">
        <v>8</v>
      </c>
      <c r="J752" s="77" t="s">
        <v>2414</v>
      </c>
      <c r="K752" s="54" t="s">
        <v>109</v>
      </c>
      <c r="L752" s="54" t="s">
        <v>110</v>
      </c>
      <c r="M752" s="28" t="s">
        <v>2091</v>
      </c>
      <c r="N752" s="28" t="s">
        <v>2092</v>
      </c>
    </row>
    <row r="753" s="20" customFormat="1" ht="45" customHeight="1" spans="1:14">
      <c r="A753" s="28">
        <v>14</v>
      </c>
      <c r="B753" s="28" t="s">
        <v>2415</v>
      </c>
      <c r="C753" s="34" t="s">
        <v>2416</v>
      </c>
      <c r="D753" s="28" t="s">
        <v>73</v>
      </c>
      <c r="E753" s="60" t="s">
        <v>1377</v>
      </c>
      <c r="F753" s="28" t="s">
        <v>2375</v>
      </c>
      <c r="G753" s="28">
        <v>10</v>
      </c>
      <c r="H753" s="28" t="s">
        <v>32</v>
      </c>
      <c r="I753" s="28">
        <v>10</v>
      </c>
      <c r="J753" s="77" t="s">
        <v>2417</v>
      </c>
      <c r="K753" s="54" t="s">
        <v>109</v>
      </c>
      <c r="L753" s="54" t="s">
        <v>110</v>
      </c>
      <c r="M753" s="28" t="s">
        <v>2091</v>
      </c>
      <c r="N753" s="28" t="s">
        <v>2092</v>
      </c>
    </row>
    <row r="754" s="20" customFormat="1" ht="45" customHeight="1" spans="1:14">
      <c r="A754" s="28">
        <v>15</v>
      </c>
      <c r="B754" s="84" t="s">
        <v>2418</v>
      </c>
      <c r="C754" s="85" t="s">
        <v>2419</v>
      </c>
      <c r="D754" s="28" t="s">
        <v>95</v>
      </c>
      <c r="E754" s="28" t="s">
        <v>2420</v>
      </c>
      <c r="F754" s="28" t="s">
        <v>2375</v>
      </c>
      <c r="G754" s="28">
        <v>90</v>
      </c>
      <c r="H754" s="28" t="s">
        <v>32</v>
      </c>
      <c r="I754" s="28">
        <v>90</v>
      </c>
      <c r="J754" s="77" t="s">
        <v>2379</v>
      </c>
      <c r="K754" s="54" t="s">
        <v>109</v>
      </c>
      <c r="L754" s="54" t="s">
        <v>110</v>
      </c>
      <c r="M754" s="28" t="s">
        <v>2091</v>
      </c>
      <c r="N754" s="28" t="s">
        <v>2092</v>
      </c>
    </row>
    <row r="755" s="20" customFormat="1" ht="45" customHeight="1" spans="1:14">
      <c r="A755" s="28">
        <v>16</v>
      </c>
      <c r="B755" s="84" t="s">
        <v>2421</v>
      </c>
      <c r="C755" s="85" t="s">
        <v>2422</v>
      </c>
      <c r="D755" s="28" t="s">
        <v>79</v>
      </c>
      <c r="E755" s="28" t="s">
        <v>2385</v>
      </c>
      <c r="F755" s="28" t="s">
        <v>2375</v>
      </c>
      <c r="G755" s="28">
        <v>40</v>
      </c>
      <c r="H755" s="28" t="s">
        <v>32</v>
      </c>
      <c r="I755" s="28">
        <v>40</v>
      </c>
      <c r="J755" s="77" t="s">
        <v>2386</v>
      </c>
      <c r="K755" s="54" t="s">
        <v>109</v>
      </c>
      <c r="L755" s="54" t="s">
        <v>110</v>
      </c>
      <c r="M755" s="28" t="s">
        <v>2091</v>
      </c>
      <c r="N755" s="28" t="s">
        <v>2092</v>
      </c>
    </row>
    <row r="756" s="20" customFormat="1" ht="45" customHeight="1" spans="1:14">
      <c r="A756" s="28">
        <v>17</v>
      </c>
      <c r="B756" s="84" t="s">
        <v>2423</v>
      </c>
      <c r="C756" s="85" t="s">
        <v>2424</v>
      </c>
      <c r="D756" s="59" t="s">
        <v>84</v>
      </c>
      <c r="E756" s="28" t="s">
        <v>399</v>
      </c>
      <c r="F756" s="28" t="s">
        <v>2375</v>
      </c>
      <c r="G756" s="28">
        <v>30</v>
      </c>
      <c r="H756" s="28" t="s">
        <v>32</v>
      </c>
      <c r="I756" s="28">
        <v>30</v>
      </c>
      <c r="J756" s="77" t="s">
        <v>2389</v>
      </c>
      <c r="K756" s="54" t="s">
        <v>109</v>
      </c>
      <c r="L756" s="54" t="s">
        <v>110</v>
      </c>
      <c r="M756" s="28" t="s">
        <v>2091</v>
      </c>
      <c r="N756" s="28" t="s">
        <v>2092</v>
      </c>
    </row>
    <row r="757" s="20" customFormat="1" ht="45" customHeight="1" spans="1:14">
      <c r="A757" s="28">
        <v>18</v>
      </c>
      <c r="B757" s="84" t="s">
        <v>2425</v>
      </c>
      <c r="C757" s="85" t="s">
        <v>2426</v>
      </c>
      <c r="D757" s="59" t="s">
        <v>56</v>
      </c>
      <c r="E757" s="28" t="s">
        <v>2427</v>
      </c>
      <c r="F757" s="28" t="s">
        <v>2375</v>
      </c>
      <c r="G757" s="28">
        <v>70</v>
      </c>
      <c r="H757" s="28" t="s">
        <v>32</v>
      </c>
      <c r="I757" s="28">
        <v>70</v>
      </c>
      <c r="J757" s="77" t="s">
        <v>2428</v>
      </c>
      <c r="K757" s="54" t="s">
        <v>109</v>
      </c>
      <c r="L757" s="54" t="s">
        <v>110</v>
      </c>
      <c r="M757" s="28" t="s">
        <v>2091</v>
      </c>
      <c r="N757" s="28" t="s">
        <v>2092</v>
      </c>
    </row>
    <row r="758" s="20" customFormat="1" ht="45" customHeight="1" spans="1:14">
      <c r="A758" s="28">
        <v>19</v>
      </c>
      <c r="B758" s="84" t="s">
        <v>2429</v>
      </c>
      <c r="C758" s="85" t="s">
        <v>2430</v>
      </c>
      <c r="D758" s="28" t="s">
        <v>67</v>
      </c>
      <c r="E758" s="28" t="s">
        <v>2431</v>
      </c>
      <c r="F758" s="28" t="s">
        <v>2375</v>
      </c>
      <c r="G758" s="28">
        <v>30</v>
      </c>
      <c r="H758" s="28" t="s">
        <v>32</v>
      </c>
      <c r="I758" s="28">
        <v>30</v>
      </c>
      <c r="J758" s="77" t="s">
        <v>2432</v>
      </c>
      <c r="K758" s="54" t="s">
        <v>109</v>
      </c>
      <c r="L758" s="54" t="s">
        <v>110</v>
      </c>
      <c r="M758" s="28" t="s">
        <v>2091</v>
      </c>
      <c r="N758" s="28" t="s">
        <v>2092</v>
      </c>
    </row>
    <row r="759" s="20" customFormat="1" ht="45" customHeight="1" spans="1:14">
      <c r="A759" s="28">
        <v>20</v>
      </c>
      <c r="B759" s="84" t="s">
        <v>2433</v>
      </c>
      <c r="C759" s="85" t="s">
        <v>2434</v>
      </c>
      <c r="D759" s="31" t="s">
        <v>73</v>
      </c>
      <c r="E759" s="28" t="s">
        <v>2435</v>
      </c>
      <c r="F759" s="28" t="s">
        <v>2375</v>
      </c>
      <c r="G759" s="28">
        <v>35</v>
      </c>
      <c r="H759" s="28" t="s">
        <v>32</v>
      </c>
      <c r="I759" s="28">
        <v>35</v>
      </c>
      <c r="J759" s="77" t="s">
        <v>2436</v>
      </c>
      <c r="K759" s="54" t="s">
        <v>109</v>
      </c>
      <c r="L759" s="54" t="s">
        <v>110</v>
      </c>
      <c r="M759" s="28" t="s">
        <v>2091</v>
      </c>
      <c r="N759" s="28" t="s">
        <v>2092</v>
      </c>
    </row>
    <row r="760" s="19" customFormat="1" ht="45" customHeight="1" spans="1:14">
      <c r="A760" s="81" t="s">
        <v>2437</v>
      </c>
      <c r="B760" s="27" t="s">
        <v>2438</v>
      </c>
      <c r="C760" s="34" t="s">
        <v>2439</v>
      </c>
      <c r="D760" s="28" t="s">
        <v>105</v>
      </c>
      <c r="E760" s="28" t="s">
        <v>2440</v>
      </c>
      <c r="F760" s="28" t="s">
        <v>2375</v>
      </c>
      <c r="G760" s="31">
        <v>300</v>
      </c>
      <c r="H760" s="28" t="s">
        <v>32</v>
      </c>
      <c r="I760" s="31">
        <v>300</v>
      </c>
      <c r="J760" s="77" t="s">
        <v>2441</v>
      </c>
      <c r="K760" s="54" t="s">
        <v>109</v>
      </c>
      <c r="L760" s="54" t="s">
        <v>110</v>
      </c>
      <c r="M760" s="28" t="s">
        <v>2091</v>
      </c>
      <c r="N760" s="28" t="s">
        <v>2092</v>
      </c>
    </row>
    <row r="761" s="19" customFormat="1" ht="36" customHeight="1" spans="1:14">
      <c r="A761" s="81" t="s">
        <v>2442</v>
      </c>
      <c r="B761" s="86" t="s">
        <v>2443</v>
      </c>
      <c r="C761" s="29"/>
      <c r="D761" s="27"/>
      <c r="E761" s="27"/>
      <c r="F761" s="27"/>
      <c r="G761" s="27"/>
      <c r="H761" s="28"/>
      <c r="I761" s="27"/>
      <c r="J761" s="89"/>
      <c r="K761" s="54"/>
      <c r="L761" s="54"/>
      <c r="M761" s="27"/>
      <c r="N761" s="27">
        <v>107</v>
      </c>
    </row>
    <row r="762" s="20" customFormat="1" ht="46" customHeight="1" spans="1:14">
      <c r="A762" s="28">
        <v>1</v>
      </c>
      <c r="B762" s="28" t="s">
        <v>2444</v>
      </c>
      <c r="C762" s="34" t="s">
        <v>2445</v>
      </c>
      <c r="D762" s="28" t="s">
        <v>56</v>
      </c>
      <c r="E762" s="28" t="s">
        <v>1226</v>
      </c>
      <c r="F762" s="74" t="s">
        <v>2089</v>
      </c>
      <c r="G762" s="31">
        <v>3</v>
      </c>
      <c r="H762" s="28" t="s">
        <v>32</v>
      </c>
      <c r="I762" s="31">
        <v>3</v>
      </c>
      <c r="J762" s="77" t="s">
        <v>2446</v>
      </c>
      <c r="K762" s="54" t="s">
        <v>109</v>
      </c>
      <c r="L762" s="54" t="s">
        <v>110</v>
      </c>
      <c r="M762" s="28" t="s">
        <v>2091</v>
      </c>
      <c r="N762" s="28" t="s">
        <v>2092</v>
      </c>
    </row>
    <row r="763" s="20" customFormat="1" ht="46" customHeight="1" spans="1:14">
      <c r="A763" s="28">
        <v>2</v>
      </c>
      <c r="B763" s="28" t="s">
        <v>2447</v>
      </c>
      <c r="C763" s="34" t="s">
        <v>2448</v>
      </c>
      <c r="D763" s="28" t="s">
        <v>56</v>
      </c>
      <c r="E763" s="28" t="s">
        <v>1653</v>
      </c>
      <c r="F763" s="74" t="s">
        <v>2089</v>
      </c>
      <c r="G763" s="28">
        <v>4</v>
      </c>
      <c r="H763" s="28" t="s">
        <v>32</v>
      </c>
      <c r="I763" s="28">
        <v>4</v>
      </c>
      <c r="J763" s="77" t="s">
        <v>2449</v>
      </c>
      <c r="K763" s="54" t="s">
        <v>109</v>
      </c>
      <c r="L763" s="54" t="s">
        <v>110</v>
      </c>
      <c r="M763" s="28" t="s">
        <v>2091</v>
      </c>
      <c r="N763" s="28" t="s">
        <v>2092</v>
      </c>
    </row>
    <row r="764" s="20" customFormat="1" ht="46" customHeight="1" spans="1:14">
      <c r="A764" s="28">
        <v>3</v>
      </c>
      <c r="B764" s="28" t="s">
        <v>2450</v>
      </c>
      <c r="C764" s="34" t="s">
        <v>2451</v>
      </c>
      <c r="D764" s="28" t="s">
        <v>95</v>
      </c>
      <c r="E764" s="28" t="s">
        <v>830</v>
      </c>
      <c r="F764" s="74" t="s">
        <v>2089</v>
      </c>
      <c r="G764" s="28">
        <v>5</v>
      </c>
      <c r="H764" s="28" t="s">
        <v>32</v>
      </c>
      <c r="I764" s="28">
        <v>5</v>
      </c>
      <c r="J764" s="77" t="s">
        <v>2452</v>
      </c>
      <c r="K764" s="54" t="s">
        <v>109</v>
      </c>
      <c r="L764" s="54" t="s">
        <v>110</v>
      </c>
      <c r="M764" s="28" t="s">
        <v>2091</v>
      </c>
      <c r="N764" s="28" t="s">
        <v>2092</v>
      </c>
    </row>
    <row r="765" s="20" customFormat="1" ht="46" customHeight="1" spans="1:14">
      <c r="A765" s="28">
        <v>4</v>
      </c>
      <c r="B765" s="28" t="s">
        <v>2453</v>
      </c>
      <c r="C765" s="34" t="s">
        <v>2454</v>
      </c>
      <c r="D765" s="31" t="s">
        <v>73</v>
      </c>
      <c r="E765" s="87" t="s">
        <v>1762</v>
      </c>
      <c r="F765" s="74" t="s">
        <v>2089</v>
      </c>
      <c r="G765" s="87">
        <v>4</v>
      </c>
      <c r="H765" s="28" t="s">
        <v>32</v>
      </c>
      <c r="I765" s="87">
        <v>4</v>
      </c>
      <c r="J765" s="77" t="s">
        <v>2455</v>
      </c>
      <c r="K765" s="54" t="s">
        <v>109</v>
      </c>
      <c r="L765" s="54" t="s">
        <v>110</v>
      </c>
      <c r="M765" s="28" t="s">
        <v>2091</v>
      </c>
      <c r="N765" s="28" t="s">
        <v>2092</v>
      </c>
    </row>
    <row r="766" s="20" customFormat="1" ht="46" customHeight="1" spans="1:14">
      <c r="A766" s="28">
        <v>5</v>
      </c>
      <c r="B766" s="28" t="s">
        <v>2456</v>
      </c>
      <c r="C766" s="34" t="s">
        <v>2457</v>
      </c>
      <c r="D766" s="28" t="s">
        <v>56</v>
      </c>
      <c r="E766" s="28" t="s">
        <v>1220</v>
      </c>
      <c r="F766" s="74" t="s">
        <v>2089</v>
      </c>
      <c r="G766" s="83">
        <v>5</v>
      </c>
      <c r="H766" s="28" t="s">
        <v>32</v>
      </c>
      <c r="I766" s="83">
        <v>5</v>
      </c>
      <c r="J766" s="77" t="s">
        <v>2458</v>
      </c>
      <c r="K766" s="54" t="s">
        <v>109</v>
      </c>
      <c r="L766" s="54" t="s">
        <v>110</v>
      </c>
      <c r="M766" s="28" t="s">
        <v>2091</v>
      </c>
      <c r="N766" s="28" t="s">
        <v>2092</v>
      </c>
    </row>
    <row r="767" s="20" customFormat="1" ht="46" customHeight="1" spans="1:14">
      <c r="A767" s="28">
        <v>6</v>
      </c>
      <c r="B767" s="28" t="s">
        <v>2459</v>
      </c>
      <c r="C767" s="34" t="s">
        <v>2460</v>
      </c>
      <c r="D767" s="28" t="s">
        <v>73</v>
      </c>
      <c r="E767" s="28" t="s">
        <v>1679</v>
      </c>
      <c r="F767" s="74" t="s">
        <v>2089</v>
      </c>
      <c r="G767" s="28">
        <v>4</v>
      </c>
      <c r="H767" s="28" t="s">
        <v>32</v>
      </c>
      <c r="I767" s="28">
        <v>4</v>
      </c>
      <c r="J767" s="77" t="s">
        <v>2461</v>
      </c>
      <c r="K767" s="54" t="s">
        <v>109</v>
      </c>
      <c r="L767" s="54" t="s">
        <v>110</v>
      </c>
      <c r="M767" s="28" t="s">
        <v>2091</v>
      </c>
      <c r="N767" s="28" t="s">
        <v>2092</v>
      </c>
    </row>
    <row r="768" s="20" customFormat="1" ht="46" customHeight="1" spans="1:14">
      <c r="A768" s="28">
        <v>7</v>
      </c>
      <c r="B768" s="28" t="s">
        <v>2462</v>
      </c>
      <c r="C768" s="34" t="s">
        <v>2463</v>
      </c>
      <c r="D768" s="28" t="s">
        <v>73</v>
      </c>
      <c r="E768" s="28" t="s">
        <v>1685</v>
      </c>
      <c r="F768" s="74" t="s">
        <v>2089</v>
      </c>
      <c r="G768" s="28">
        <v>3</v>
      </c>
      <c r="H768" s="28" t="s">
        <v>32</v>
      </c>
      <c r="I768" s="28">
        <v>3</v>
      </c>
      <c r="J768" s="77" t="s">
        <v>2464</v>
      </c>
      <c r="K768" s="54" t="s">
        <v>109</v>
      </c>
      <c r="L768" s="54" t="s">
        <v>110</v>
      </c>
      <c r="M768" s="28" t="s">
        <v>2091</v>
      </c>
      <c r="N768" s="28" t="s">
        <v>2092</v>
      </c>
    </row>
    <row r="769" s="20" customFormat="1" ht="46" customHeight="1" spans="1:14">
      <c r="A769" s="28">
        <v>8</v>
      </c>
      <c r="B769" s="28" t="s">
        <v>2465</v>
      </c>
      <c r="C769" s="34" t="s">
        <v>2466</v>
      </c>
      <c r="D769" s="28" t="s">
        <v>73</v>
      </c>
      <c r="E769" s="28" t="s">
        <v>1771</v>
      </c>
      <c r="F769" s="74" t="s">
        <v>2089</v>
      </c>
      <c r="G769" s="28">
        <v>3</v>
      </c>
      <c r="H769" s="28" t="s">
        <v>32</v>
      </c>
      <c r="I769" s="28">
        <v>3</v>
      </c>
      <c r="J769" s="77" t="s">
        <v>2467</v>
      </c>
      <c r="K769" s="54" t="s">
        <v>109</v>
      </c>
      <c r="L769" s="54" t="s">
        <v>110</v>
      </c>
      <c r="M769" s="28" t="s">
        <v>2091</v>
      </c>
      <c r="N769" s="28" t="s">
        <v>2092</v>
      </c>
    </row>
    <row r="770" s="20" customFormat="1" ht="46" customHeight="1" spans="1:14">
      <c r="A770" s="28">
        <v>9</v>
      </c>
      <c r="B770" s="28" t="s">
        <v>2468</v>
      </c>
      <c r="C770" s="34" t="s">
        <v>2469</v>
      </c>
      <c r="D770" s="28" t="s">
        <v>73</v>
      </c>
      <c r="E770" s="28" t="s">
        <v>121</v>
      </c>
      <c r="F770" s="74" t="s">
        <v>2089</v>
      </c>
      <c r="G770" s="28">
        <v>5</v>
      </c>
      <c r="H770" s="28" t="s">
        <v>32</v>
      </c>
      <c r="I770" s="28">
        <v>5</v>
      </c>
      <c r="J770" s="77" t="s">
        <v>2470</v>
      </c>
      <c r="K770" s="54" t="s">
        <v>109</v>
      </c>
      <c r="L770" s="54" t="s">
        <v>110</v>
      </c>
      <c r="M770" s="28" t="s">
        <v>2091</v>
      </c>
      <c r="N770" s="28" t="s">
        <v>2092</v>
      </c>
    </row>
    <row r="771" s="20" customFormat="1" ht="46" customHeight="1" spans="1:14">
      <c r="A771" s="28">
        <v>10</v>
      </c>
      <c r="B771" s="28" t="s">
        <v>2471</v>
      </c>
      <c r="C771" s="34" t="s">
        <v>2472</v>
      </c>
      <c r="D771" s="28" t="s">
        <v>73</v>
      </c>
      <c r="E771" s="28" t="s">
        <v>296</v>
      </c>
      <c r="F771" s="74" t="s">
        <v>2089</v>
      </c>
      <c r="G771" s="28">
        <v>5</v>
      </c>
      <c r="H771" s="28" t="s">
        <v>32</v>
      </c>
      <c r="I771" s="28">
        <v>5</v>
      </c>
      <c r="J771" s="77" t="s">
        <v>2473</v>
      </c>
      <c r="K771" s="54" t="s">
        <v>109</v>
      </c>
      <c r="L771" s="54" t="s">
        <v>110</v>
      </c>
      <c r="M771" s="28" t="s">
        <v>2091</v>
      </c>
      <c r="N771" s="28" t="s">
        <v>2092</v>
      </c>
    </row>
    <row r="772" s="20" customFormat="1" ht="46" customHeight="1" spans="1:14">
      <c r="A772" s="28">
        <v>11</v>
      </c>
      <c r="B772" s="28" t="s">
        <v>2474</v>
      </c>
      <c r="C772" s="34" t="s">
        <v>2448</v>
      </c>
      <c r="D772" s="28" t="s">
        <v>67</v>
      </c>
      <c r="E772" s="28" t="s">
        <v>918</v>
      </c>
      <c r="F772" s="74" t="s">
        <v>2089</v>
      </c>
      <c r="G772" s="28">
        <v>4</v>
      </c>
      <c r="H772" s="28" t="s">
        <v>32</v>
      </c>
      <c r="I772" s="28">
        <v>4</v>
      </c>
      <c r="J772" s="77" t="s">
        <v>2475</v>
      </c>
      <c r="K772" s="54" t="s">
        <v>109</v>
      </c>
      <c r="L772" s="54" t="s">
        <v>110</v>
      </c>
      <c r="M772" s="28" t="s">
        <v>2091</v>
      </c>
      <c r="N772" s="28" t="s">
        <v>2092</v>
      </c>
    </row>
    <row r="773" s="20" customFormat="1" ht="46" customHeight="1" spans="1:14">
      <c r="A773" s="28">
        <v>12</v>
      </c>
      <c r="B773" s="28" t="s">
        <v>2476</v>
      </c>
      <c r="C773" s="34" t="s">
        <v>2477</v>
      </c>
      <c r="D773" s="28" t="s">
        <v>67</v>
      </c>
      <c r="E773" s="28" t="s">
        <v>2066</v>
      </c>
      <c r="F773" s="74" t="s">
        <v>2089</v>
      </c>
      <c r="G773" s="28">
        <v>7</v>
      </c>
      <c r="H773" s="28" t="s">
        <v>32</v>
      </c>
      <c r="I773" s="28">
        <v>7</v>
      </c>
      <c r="J773" s="77" t="s">
        <v>2478</v>
      </c>
      <c r="K773" s="54" t="s">
        <v>109</v>
      </c>
      <c r="L773" s="54" t="s">
        <v>110</v>
      </c>
      <c r="M773" s="28" t="s">
        <v>2091</v>
      </c>
      <c r="N773" s="28" t="s">
        <v>2092</v>
      </c>
    </row>
    <row r="774" s="20" customFormat="1" ht="46" customHeight="1" spans="1:14">
      <c r="A774" s="28">
        <v>13</v>
      </c>
      <c r="B774" s="28" t="s">
        <v>2479</v>
      </c>
      <c r="C774" s="34" t="s">
        <v>2480</v>
      </c>
      <c r="D774" s="28" t="s">
        <v>89</v>
      </c>
      <c r="E774" s="28" t="s">
        <v>141</v>
      </c>
      <c r="F774" s="74" t="s">
        <v>2089</v>
      </c>
      <c r="G774" s="83">
        <v>5</v>
      </c>
      <c r="H774" s="28" t="s">
        <v>32</v>
      </c>
      <c r="I774" s="83">
        <v>5</v>
      </c>
      <c r="J774" s="77" t="s">
        <v>2481</v>
      </c>
      <c r="K774" s="54" t="s">
        <v>109</v>
      </c>
      <c r="L774" s="54" t="s">
        <v>110</v>
      </c>
      <c r="M774" s="28" t="s">
        <v>2091</v>
      </c>
      <c r="N774" s="28" t="s">
        <v>2092</v>
      </c>
    </row>
    <row r="775" s="20" customFormat="1" ht="46" customHeight="1" spans="1:14">
      <c r="A775" s="28">
        <v>14</v>
      </c>
      <c r="B775" s="28" t="s">
        <v>2482</v>
      </c>
      <c r="C775" s="34" t="s">
        <v>2483</v>
      </c>
      <c r="D775" s="28" t="s">
        <v>89</v>
      </c>
      <c r="E775" s="28" t="s">
        <v>1484</v>
      </c>
      <c r="F775" s="74" t="s">
        <v>2089</v>
      </c>
      <c r="G775" s="28">
        <v>4</v>
      </c>
      <c r="H775" s="28" t="s">
        <v>32</v>
      </c>
      <c r="I775" s="28">
        <v>4</v>
      </c>
      <c r="J775" s="77" t="s">
        <v>2484</v>
      </c>
      <c r="K775" s="54" t="s">
        <v>109</v>
      </c>
      <c r="L775" s="54" t="s">
        <v>110</v>
      </c>
      <c r="M775" s="28" t="s">
        <v>2091</v>
      </c>
      <c r="N775" s="28" t="s">
        <v>2092</v>
      </c>
    </row>
    <row r="776" s="20" customFormat="1" ht="46" customHeight="1" spans="1:14">
      <c r="A776" s="28">
        <v>15</v>
      </c>
      <c r="B776" s="28" t="s">
        <v>2485</v>
      </c>
      <c r="C776" s="34" t="s">
        <v>2486</v>
      </c>
      <c r="D776" s="28" t="s">
        <v>89</v>
      </c>
      <c r="E776" s="28" t="s">
        <v>1710</v>
      </c>
      <c r="F776" s="74" t="s">
        <v>2089</v>
      </c>
      <c r="G776" s="28">
        <v>12</v>
      </c>
      <c r="H776" s="28" t="s">
        <v>32</v>
      </c>
      <c r="I776" s="28">
        <v>12</v>
      </c>
      <c r="J776" s="77" t="s">
        <v>2470</v>
      </c>
      <c r="K776" s="54" t="s">
        <v>109</v>
      </c>
      <c r="L776" s="54" t="s">
        <v>110</v>
      </c>
      <c r="M776" s="28" t="s">
        <v>2091</v>
      </c>
      <c r="N776" s="28" t="s">
        <v>2092</v>
      </c>
    </row>
    <row r="777" s="20" customFormat="1" ht="46" customHeight="1" spans="1:14">
      <c r="A777" s="28">
        <v>16</v>
      </c>
      <c r="B777" s="28" t="s">
        <v>2487</v>
      </c>
      <c r="C777" s="34" t="s">
        <v>2488</v>
      </c>
      <c r="D777" s="28" t="s">
        <v>89</v>
      </c>
      <c r="E777" s="28" t="s">
        <v>2489</v>
      </c>
      <c r="F777" s="74" t="s">
        <v>2089</v>
      </c>
      <c r="G777" s="28">
        <v>4</v>
      </c>
      <c r="H777" s="28" t="s">
        <v>32</v>
      </c>
      <c r="I777" s="28">
        <v>4</v>
      </c>
      <c r="J777" s="77" t="s">
        <v>2490</v>
      </c>
      <c r="K777" s="54" t="s">
        <v>109</v>
      </c>
      <c r="L777" s="54" t="s">
        <v>110</v>
      </c>
      <c r="M777" s="28" t="s">
        <v>2091</v>
      </c>
      <c r="N777" s="28" t="s">
        <v>2092</v>
      </c>
    </row>
    <row r="778" s="20" customFormat="1" ht="46" customHeight="1" spans="1:14">
      <c r="A778" s="28">
        <v>17</v>
      </c>
      <c r="B778" s="28" t="s">
        <v>2491</v>
      </c>
      <c r="C778" s="34" t="s">
        <v>2492</v>
      </c>
      <c r="D778" s="28" t="s">
        <v>79</v>
      </c>
      <c r="E778" s="28" t="s">
        <v>589</v>
      </c>
      <c r="F778" s="74" t="s">
        <v>2089</v>
      </c>
      <c r="G778" s="28">
        <v>5</v>
      </c>
      <c r="H778" s="28" t="s">
        <v>32</v>
      </c>
      <c r="I778" s="28">
        <v>5</v>
      </c>
      <c r="J778" s="77" t="s">
        <v>2493</v>
      </c>
      <c r="K778" s="54" t="s">
        <v>109</v>
      </c>
      <c r="L778" s="54" t="s">
        <v>110</v>
      </c>
      <c r="M778" s="28" t="s">
        <v>2091</v>
      </c>
      <c r="N778" s="28" t="s">
        <v>2092</v>
      </c>
    </row>
    <row r="779" s="20" customFormat="1" ht="46" customHeight="1" spans="1:14">
      <c r="A779" s="28">
        <v>18</v>
      </c>
      <c r="B779" s="28" t="s">
        <v>2494</v>
      </c>
      <c r="C779" s="34" t="s">
        <v>2495</v>
      </c>
      <c r="D779" s="28" t="s">
        <v>79</v>
      </c>
      <c r="E779" s="28" t="s">
        <v>874</v>
      </c>
      <c r="F779" s="74" t="s">
        <v>2089</v>
      </c>
      <c r="G779" s="28">
        <v>3</v>
      </c>
      <c r="H779" s="28" t="s">
        <v>32</v>
      </c>
      <c r="I779" s="28">
        <v>3</v>
      </c>
      <c r="J779" s="77" t="s">
        <v>2496</v>
      </c>
      <c r="K779" s="54" t="s">
        <v>109</v>
      </c>
      <c r="L779" s="54" t="s">
        <v>110</v>
      </c>
      <c r="M779" s="28" t="s">
        <v>2091</v>
      </c>
      <c r="N779" s="28" t="s">
        <v>2092</v>
      </c>
    </row>
    <row r="780" s="20" customFormat="1" ht="46" customHeight="1" spans="1:14">
      <c r="A780" s="28">
        <v>19</v>
      </c>
      <c r="B780" s="28" t="s">
        <v>2497</v>
      </c>
      <c r="C780" s="34" t="s">
        <v>2498</v>
      </c>
      <c r="D780" s="28" t="s">
        <v>62</v>
      </c>
      <c r="E780" s="28" t="s">
        <v>1311</v>
      </c>
      <c r="F780" s="74" t="s">
        <v>2089</v>
      </c>
      <c r="G780" s="28">
        <v>8</v>
      </c>
      <c r="H780" s="28" t="s">
        <v>32</v>
      </c>
      <c r="I780" s="28">
        <v>8</v>
      </c>
      <c r="J780" s="77" t="s">
        <v>2499</v>
      </c>
      <c r="K780" s="54" t="s">
        <v>109</v>
      </c>
      <c r="L780" s="54" t="s">
        <v>110</v>
      </c>
      <c r="M780" s="28" t="s">
        <v>2091</v>
      </c>
      <c r="N780" s="28" t="s">
        <v>2092</v>
      </c>
    </row>
    <row r="781" s="20" customFormat="1" ht="46" customHeight="1" spans="1:14">
      <c r="A781" s="28">
        <v>20</v>
      </c>
      <c r="B781" s="28" t="s">
        <v>2500</v>
      </c>
      <c r="C781" s="34" t="s">
        <v>2501</v>
      </c>
      <c r="D781" s="28" t="s">
        <v>50</v>
      </c>
      <c r="E781" s="28" t="s">
        <v>278</v>
      </c>
      <c r="F781" s="74" t="s">
        <v>2089</v>
      </c>
      <c r="G781" s="28">
        <v>8</v>
      </c>
      <c r="H781" s="28" t="s">
        <v>32</v>
      </c>
      <c r="I781" s="28">
        <v>8</v>
      </c>
      <c r="J781" s="77" t="s">
        <v>2502</v>
      </c>
      <c r="K781" s="54" t="s">
        <v>109</v>
      </c>
      <c r="L781" s="54" t="s">
        <v>110</v>
      </c>
      <c r="M781" s="28" t="s">
        <v>2091</v>
      </c>
      <c r="N781" s="28" t="s">
        <v>2092</v>
      </c>
    </row>
    <row r="782" s="20" customFormat="1" ht="46" customHeight="1" spans="1:14">
      <c r="A782" s="28">
        <v>21</v>
      </c>
      <c r="B782" s="28" t="s">
        <v>2503</v>
      </c>
      <c r="C782" s="34" t="s">
        <v>2504</v>
      </c>
      <c r="D782" s="28" t="s">
        <v>50</v>
      </c>
      <c r="E782" s="28" t="s">
        <v>686</v>
      </c>
      <c r="F782" s="74" t="s">
        <v>2089</v>
      </c>
      <c r="G782" s="28">
        <v>6</v>
      </c>
      <c r="H782" s="28" t="s">
        <v>32</v>
      </c>
      <c r="I782" s="28">
        <v>6</v>
      </c>
      <c r="J782" s="77" t="s">
        <v>2505</v>
      </c>
      <c r="K782" s="54" t="s">
        <v>109</v>
      </c>
      <c r="L782" s="54" t="s">
        <v>110</v>
      </c>
      <c r="M782" s="28" t="s">
        <v>2091</v>
      </c>
      <c r="N782" s="28" t="s">
        <v>2092</v>
      </c>
    </row>
    <row r="783" s="19" customFormat="1" ht="33" customHeight="1" spans="1:14">
      <c r="A783" s="27" t="s">
        <v>100</v>
      </c>
      <c r="B783" s="27" t="s">
        <v>2506</v>
      </c>
      <c r="C783" s="29" t="s">
        <v>2507</v>
      </c>
      <c r="D783" s="27"/>
      <c r="E783" s="27"/>
      <c r="F783" s="27"/>
      <c r="G783" s="30"/>
      <c r="H783" s="28"/>
      <c r="I783" s="30"/>
      <c r="J783" s="29"/>
      <c r="K783" s="57"/>
      <c r="L783" s="57"/>
      <c r="M783" s="27"/>
      <c r="N783" s="27">
        <v>2570</v>
      </c>
    </row>
    <row r="784" s="19" customFormat="1" ht="26" customHeight="1" spans="1:14">
      <c r="A784" s="81" t="s">
        <v>2371</v>
      </c>
      <c r="B784" s="27" t="s">
        <v>2508</v>
      </c>
      <c r="C784" s="29" t="s">
        <v>2509</v>
      </c>
      <c r="D784" s="28"/>
      <c r="E784" s="28"/>
      <c r="F784" s="28"/>
      <c r="G784" s="90"/>
      <c r="H784" s="28"/>
      <c r="I784" s="90"/>
      <c r="J784" s="34"/>
      <c r="K784" s="54"/>
      <c r="L784" s="54"/>
      <c r="M784" s="28"/>
      <c r="N784" s="28">
        <v>409</v>
      </c>
    </row>
    <row r="785" s="19" customFormat="1" ht="38" customHeight="1" spans="1:14">
      <c r="A785" s="28">
        <v>1</v>
      </c>
      <c r="B785" s="28" t="s">
        <v>2510</v>
      </c>
      <c r="C785" s="34" t="s">
        <v>2511</v>
      </c>
      <c r="D785" s="28" t="s">
        <v>67</v>
      </c>
      <c r="E785" s="28" t="s">
        <v>1694</v>
      </c>
      <c r="F785" s="28" t="s">
        <v>2512</v>
      </c>
      <c r="G785" s="91">
        <v>67.4276</v>
      </c>
      <c r="H785" s="28" t="s">
        <v>32</v>
      </c>
      <c r="I785" s="91">
        <v>67.4276</v>
      </c>
      <c r="J785" s="34" t="s">
        <v>2513</v>
      </c>
      <c r="K785" s="54" t="s">
        <v>1254</v>
      </c>
      <c r="L785" s="54" t="s">
        <v>1372</v>
      </c>
      <c r="M785" s="28" t="s">
        <v>2514</v>
      </c>
      <c r="N785" s="28" t="s">
        <v>2514</v>
      </c>
    </row>
    <row r="786" s="19" customFormat="1" ht="38" customHeight="1" spans="1:14">
      <c r="A786" s="28">
        <v>2</v>
      </c>
      <c r="B786" s="28" t="s">
        <v>2515</v>
      </c>
      <c r="C786" s="34" t="s">
        <v>2511</v>
      </c>
      <c r="D786" s="28" t="s">
        <v>79</v>
      </c>
      <c r="E786" s="28" t="s">
        <v>1942</v>
      </c>
      <c r="F786" s="28" t="s">
        <v>2512</v>
      </c>
      <c r="G786" s="91">
        <v>102.48</v>
      </c>
      <c r="H786" s="28" t="s">
        <v>32</v>
      </c>
      <c r="I786" s="91">
        <v>102.48</v>
      </c>
      <c r="J786" s="34" t="s">
        <v>2516</v>
      </c>
      <c r="K786" s="54" t="s">
        <v>1254</v>
      </c>
      <c r="L786" s="54" t="s">
        <v>1372</v>
      </c>
      <c r="M786" s="28" t="s">
        <v>2514</v>
      </c>
      <c r="N786" s="28" t="s">
        <v>2514</v>
      </c>
    </row>
    <row r="787" s="19" customFormat="1" ht="38" customHeight="1" spans="1:14">
      <c r="A787" s="28">
        <v>3</v>
      </c>
      <c r="B787" s="28" t="s">
        <v>2517</v>
      </c>
      <c r="C787" s="34" t="s">
        <v>2518</v>
      </c>
      <c r="D787" s="28" t="s">
        <v>45</v>
      </c>
      <c r="E787" s="28" t="s">
        <v>1134</v>
      </c>
      <c r="F787" s="28" t="s">
        <v>2512</v>
      </c>
      <c r="G787" s="91">
        <v>46.8</v>
      </c>
      <c r="H787" s="28" t="s">
        <v>32</v>
      </c>
      <c r="I787" s="91">
        <v>46.8</v>
      </c>
      <c r="J787" s="34" t="s">
        <v>2519</v>
      </c>
      <c r="K787" s="54" t="s">
        <v>1254</v>
      </c>
      <c r="L787" s="54" t="s">
        <v>1372</v>
      </c>
      <c r="M787" s="28" t="s">
        <v>2514</v>
      </c>
      <c r="N787" s="28" t="s">
        <v>2514</v>
      </c>
    </row>
    <row r="788" s="19" customFormat="1" ht="38" customHeight="1" spans="1:14">
      <c r="A788" s="28">
        <v>4</v>
      </c>
      <c r="B788" s="28" t="s">
        <v>2520</v>
      </c>
      <c r="C788" s="34" t="s">
        <v>2511</v>
      </c>
      <c r="D788" s="28" t="s">
        <v>62</v>
      </c>
      <c r="E788" s="28" t="s">
        <v>1305</v>
      </c>
      <c r="F788" s="28" t="s">
        <v>2512</v>
      </c>
      <c r="G788" s="91">
        <v>59.907</v>
      </c>
      <c r="H788" s="28" t="s">
        <v>32</v>
      </c>
      <c r="I788" s="91">
        <v>59.907</v>
      </c>
      <c r="J788" s="34" t="s">
        <v>2521</v>
      </c>
      <c r="K788" s="54" t="s">
        <v>1254</v>
      </c>
      <c r="L788" s="54" t="s">
        <v>1372</v>
      </c>
      <c r="M788" s="28" t="s">
        <v>2514</v>
      </c>
      <c r="N788" s="28" t="s">
        <v>2514</v>
      </c>
    </row>
    <row r="789" s="19" customFormat="1" ht="38" customHeight="1" spans="1:14">
      <c r="A789" s="28">
        <v>5</v>
      </c>
      <c r="B789" s="28" t="s">
        <v>2522</v>
      </c>
      <c r="C789" s="34" t="s">
        <v>2523</v>
      </c>
      <c r="D789" s="28" t="s">
        <v>79</v>
      </c>
      <c r="E789" s="28" t="s">
        <v>1714</v>
      </c>
      <c r="F789" s="28" t="s">
        <v>2512</v>
      </c>
      <c r="G789" s="91">
        <v>132.09</v>
      </c>
      <c r="H789" s="28" t="s">
        <v>32</v>
      </c>
      <c r="I789" s="91">
        <v>132.09</v>
      </c>
      <c r="J789" s="34" t="s">
        <v>2524</v>
      </c>
      <c r="K789" s="54" t="s">
        <v>1254</v>
      </c>
      <c r="L789" s="54" t="s">
        <v>1372</v>
      </c>
      <c r="M789" s="28" t="s">
        <v>2514</v>
      </c>
      <c r="N789" s="28" t="s">
        <v>2514</v>
      </c>
    </row>
    <row r="790" s="19" customFormat="1" ht="22" customHeight="1" spans="1:14">
      <c r="A790" s="81" t="s">
        <v>2437</v>
      </c>
      <c r="B790" s="27" t="s">
        <v>2525</v>
      </c>
      <c r="C790" s="29" t="s">
        <v>2509</v>
      </c>
      <c r="D790" s="27"/>
      <c r="E790" s="28"/>
      <c r="F790" s="28"/>
      <c r="G790" s="90"/>
      <c r="H790" s="28"/>
      <c r="I790" s="90"/>
      <c r="J790" s="34"/>
      <c r="K790" s="54"/>
      <c r="L790" s="54"/>
      <c r="M790" s="28"/>
      <c r="N790" s="28">
        <v>469</v>
      </c>
    </row>
    <row r="791" s="19" customFormat="1" ht="24" customHeight="1" spans="1:14">
      <c r="A791" s="28">
        <v>1</v>
      </c>
      <c r="B791" s="28" t="s">
        <v>2526</v>
      </c>
      <c r="C791" s="92" t="s">
        <v>2527</v>
      </c>
      <c r="D791" s="28" t="s">
        <v>50</v>
      </c>
      <c r="E791" s="28" t="s">
        <v>2009</v>
      </c>
      <c r="F791" s="28" t="s">
        <v>2528</v>
      </c>
      <c r="G791" s="91">
        <v>10.4</v>
      </c>
      <c r="H791" s="28" t="s">
        <v>32</v>
      </c>
      <c r="I791" s="91">
        <v>10.4</v>
      </c>
      <c r="J791" s="34" t="s">
        <v>2516</v>
      </c>
      <c r="K791" s="54" t="s">
        <v>1254</v>
      </c>
      <c r="L791" s="54" t="s">
        <v>1372</v>
      </c>
      <c r="M791" s="28" t="s">
        <v>2514</v>
      </c>
      <c r="N791" s="28" t="s">
        <v>2514</v>
      </c>
    </row>
    <row r="792" s="19" customFormat="1" ht="24" customHeight="1" spans="1:14">
      <c r="A792" s="28">
        <v>2</v>
      </c>
      <c r="B792" s="28" t="s">
        <v>2529</v>
      </c>
      <c r="C792" s="92" t="s">
        <v>2530</v>
      </c>
      <c r="D792" s="28" t="s">
        <v>29</v>
      </c>
      <c r="E792" s="28" t="s">
        <v>2531</v>
      </c>
      <c r="F792" s="28" t="s">
        <v>2528</v>
      </c>
      <c r="G792" s="91">
        <v>7.5</v>
      </c>
      <c r="H792" s="28" t="s">
        <v>32</v>
      </c>
      <c r="I792" s="91">
        <v>7.5</v>
      </c>
      <c r="J792" s="34" t="s">
        <v>2516</v>
      </c>
      <c r="K792" s="54" t="s">
        <v>1254</v>
      </c>
      <c r="L792" s="54" t="s">
        <v>1372</v>
      </c>
      <c r="M792" s="28" t="s">
        <v>2514</v>
      </c>
      <c r="N792" s="28" t="s">
        <v>2514</v>
      </c>
    </row>
    <row r="793" s="19" customFormat="1" ht="24" customHeight="1" spans="1:14">
      <c r="A793" s="28">
        <v>3</v>
      </c>
      <c r="B793" s="45" t="s">
        <v>2532</v>
      </c>
      <c r="C793" s="92" t="s">
        <v>2533</v>
      </c>
      <c r="D793" s="28" t="s">
        <v>50</v>
      </c>
      <c r="E793" s="28" t="s">
        <v>278</v>
      </c>
      <c r="F793" s="28" t="s">
        <v>2528</v>
      </c>
      <c r="G793" s="91">
        <v>0.5</v>
      </c>
      <c r="H793" s="28" t="s">
        <v>32</v>
      </c>
      <c r="I793" s="91">
        <v>0.5</v>
      </c>
      <c r="J793" s="34" t="s">
        <v>2516</v>
      </c>
      <c r="K793" s="54" t="s">
        <v>1254</v>
      </c>
      <c r="L793" s="54" t="s">
        <v>1372</v>
      </c>
      <c r="M793" s="28" t="s">
        <v>2514</v>
      </c>
      <c r="N793" s="28" t="s">
        <v>2514</v>
      </c>
    </row>
    <row r="794" s="19" customFormat="1" ht="24" customHeight="1" spans="1:14">
      <c r="A794" s="28">
        <v>4</v>
      </c>
      <c r="B794" s="28" t="s">
        <v>2534</v>
      </c>
      <c r="C794" s="92" t="s">
        <v>2535</v>
      </c>
      <c r="D794" s="28" t="s">
        <v>79</v>
      </c>
      <c r="E794" s="28" t="s">
        <v>2536</v>
      </c>
      <c r="F794" s="28" t="s">
        <v>2528</v>
      </c>
      <c r="G794" s="91">
        <v>5.8</v>
      </c>
      <c r="H794" s="28" t="s">
        <v>32</v>
      </c>
      <c r="I794" s="91">
        <v>5.8</v>
      </c>
      <c r="J794" s="34" t="s">
        <v>2537</v>
      </c>
      <c r="K794" s="54" t="s">
        <v>1254</v>
      </c>
      <c r="L794" s="54" t="s">
        <v>1372</v>
      </c>
      <c r="M794" s="28" t="s">
        <v>2514</v>
      </c>
      <c r="N794" s="28" t="s">
        <v>2514</v>
      </c>
    </row>
    <row r="795" s="19" customFormat="1" ht="24" customHeight="1" spans="1:14">
      <c r="A795" s="28">
        <v>5</v>
      </c>
      <c r="B795" s="28" t="s">
        <v>2538</v>
      </c>
      <c r="C795" s="92" t="s">
        <v>2539</v>
      </c>
      <c r="D795" s="28" t="s">
        <v>62</v>
      </c>
      <c r="E795" s="28" t="s">
        <v>796</v>
      </c>
      <c r="F795" s="28" t="s">
        <v>2528</v>
      </c>
      <c r="G795" s="91">
        <v>14.1</v>
      </c>
      <c r="H795" s="28" t="s">
        <v>32</v>
      </c>
      <c r="I795" s="91">
        <v>14.1</v>
      </c>
      <c r="J795" s="34" t="s">
        <v>2516</v>
      </c>
      <c r="K795" s="54" t="s">
        <v>1254</v>
      </c>
      <c r="L795" s="54" t="s">
        <v>1372</v>
      </c>
      <c r="M795" s="28" t="s">
        <v>2514</v>
      </c>
      <c r="N795" s="28" t="s">
        <v>2514</v>
      </c>
    </row>
    <row r="796" s="19" customFormat="1" ht="24" customHeight="1" spans="1:14">
      <c r="A796" s="28">
        <v>6</v>
      </c>
      <c r="B796" s="28" t="s">
        <v>2540</v>
      </c>
      <c r="C796" s="92" t="s">
        <v>2541</v>
      </c>
      <c r="D796" s="28" t="s">
        <v>84</v>
      </c>
      <c r="E796" s="28" t="s">
        <v>2330</v>
      </c>
      <c r="F796" s="28" t="s">
        <v>2528</v>
      </c>
      <c r="G796" s="91">
        <v>15.1</v>
      </c>
      <c r="H796" s="28" t="s">
        <v>32</v>
      </c>
      <c r="I796" s="91">
        <v>15.1</v>
      </c>
      <c r="J796" s="34" t="s">
        <v>2516</v>
      </c>
      <c r="K796" s="54" t="s">
        <v>1254</v>
      </c>
      <c r="L796" s="54" t="s">
        <v>1372</v>
      </c>
      <c r="M796" s="28" t="s">
        <v>2514</v>
      </c>
      <c r="N796" s="28" t="s">
        <v>2514</v>
      </c>
    </row>
    <row r="797" s="19" customFormat="1" ht="24" customHeight="1" spans="1:14">
      <c r="A797" s="28">
        <v>7</v>
      </c>
      <c r="B797" s="45" t="s">
        <v>2542</v>
      </c>
      <c r="C797" s="92" t="s">
        <v>2541</v>
      </c>
      <c r="D797" s="28" t="s">
        <v>95</v>
      </c>
      <c r="E797" s="28" t="s">
        <v>232</v>
      </c>
      <c r="F797" s="28" t="s">
        <v>2528</v>
      </c>
      <c r="G797" s="91">
        <v>10.6</v>
      </c>
      <c r="H797" s="28" t="s">
        <v>32</v>
      </c>
      <c r="I797" s="91">
        <v>10.6</v>
      </c>
      <c r="J797" s="34" t="s">
        <v>2516</v>
      </c>
      <c r="K797" s="54" t="s">
        <v>1254</v>
      </c>
      <c r="L797" s="54" t="s">
        <v>1372</v>
      </c>
      <c r="M797" s="28" t="s">
        <v>2514</v>
      </c>
      <c r="N797" s="28" t="s">
        <v>2514</v>
      </c>
    </row>
    <row r="798" s="19" customFormat="1" ht="24" customHeight="1" spans="1:14">
      <c r="A798" s="28">
        <v>8</v>
      </c>
      <c r="B798" s="45" t="s">
        <v>2543</v>
      </c>
      <c r="C798" s="92" t="s">
        <v>2544</v>
      </c>
      <c r="D798" s="28" t="s">
        <v>95</v>
      </c>
      <c r="E798" s="28" t="s">
        <v>1584</v>
      </c>
      <c r="F798" s="28" t="s">
        <v>2528</v>
      </c>
      <c r="G798" s="91">
        <v>3.5</v>
      </c>
      <c r="H798" s="28" t="s">
        <v>32</v>
      </c>
      <c r="I798" s="91">
        <v>3.5</v>
      </c>
      <c r="J798" s="34" t="s">
        <v>2516</v>
      </c>
      <c r="K798" s="54" t="s">
        <v>1254</v>
      </c>
      <c r="L798" s="54" t="s">
        <v>1372</v>
      </c>
      <c r="M798" s="28" t="s">
        <v>2514</v>
      </c>
      <c r="N798" s="28" t="s">
        <v>2514</v>
      </c>
    </row>
    <row r="799" s="19" customFormat="1" ht="24" customHeight="1" spans="1:14">
      <c r="A799" s="28">
        <v>9</v>
      </c>
      <c r="B799" s="45" t="s">
        <v>2545</v>
      </c>
      <c r="C799" s="92" t="s">
        <v>2546</v>
      </c>
      <c r="D799" s="28" t="s">
        <v>95</v>
      </c>
      <c r="E799" s="28" t="s">
        <v>487</v>
      </c>
      <c r="F799" s="28" t="s">
        <v>2528</v>
      </c>
      <c r="G799" s="91">
        <v>14.7</v>
      </c>
      <c r="H799" s="28" t="s">
        <v>32</v>
      </c>
      <c r="I799" s="91">
        <v>14.7</v>
      </c>
      <c r="J799" s="34" t="s">
        <v>2516</v>
      </c>
      <c r="K799" s="54" t="s">
        <v>1254</v>
      </c>
      <c r="L799" s="54" t="s">
        <v>1372</v>
      </c>
      <c r="M799" s="28" t="s">
        <v>2514</v>
      </c>
      <c r="N799" s="28" t="s">
        <v>2514</v>
      </c>
    </row>
    <row r="800" s="19" customFormat="1" ht="24" customHeight="1" spans="1:14">
      <c r="A800" s="28">
        <v>10</v>
      </c>
      <c r="B800" s="45" t="s">
        <v>2547</v>
      </c>
      <c r="C800" s="92" t="s">
        <v>2548</v>
      </c>
      <c r="D800" s="28" t="s">
        <v>39</v>
      </c>
      <c r="E800" s="28" t="s">
        <v>666</v>
      </c>
      <c r="F800" s="28" t="s">
        <v>2549</v>
      </c>
      <c r="G800" s="91">
        <v>1.6</v>
      </c>
      <c r="H800" s="28" t="s">
        <v>32</v>
      </c>
      <c r="I800" s="91">
        <v>1.6</v>
      </c>
      <c r="J800" s="34" t="s">
        <v>2516</v>
      </c>
      <c r="K800" s="54" t="s">
        <v>1254</v>
      </c>
      <c r="L800" s="54" t="s">
        <v>1372</v>
      </c>
      <c r="M800" s="28" t="s">
        <v>2514</v>
      </c>
      <c r="N800" s="28" t="s">
        <v>2514</v>
      </c>
    </row>
    <row r="801" s="19" customFormat="1" ht="24" customHeight="1" spans="1:14">
      <c r="A801" s="28">
        <v>11</v>
      </c>
      <c r="B801" s="28" t="s">
        <v>2550</v>
      </c>
      <c r="C801" s="92" t="s">
        <v>2551</v>
      </c>
      <c r="D801" s="28" t="s">
        <v>56</v>
      </c>
      <c r="E801" s="28" t="s">
        <v>651</v>
      </c>
      <c r="F801" s="28" t="s">
        <v>2528</v>
      </c>
      <c r="G801" s="91">
        <v>13.4</v>
      </c>
      <c r="H801" s="28" t="s">
        <v>32</v>
      </c>
      <c r="I801" s="91">
        <v>13.4</v>
      </c>
      <c r="J801" s="34" t="s">
        <v>2516</v>
      </c>
      <c r="K801" s="54" t="s">
        <v>1254</v>
      </c>
      <c r="L801" s="54" t="s">
        <v>1372</v>
      </c>
      <c r="M801" s="28" t="s">
        <v>2514</v>
      </c>
      <c r="N801" s="28" t="s">
        <v>2514</v>
      </c>
    </row>
    <row r="802" s="19" customFormat="1" ht="24" customHeight="1" spans="1:14">
      <c r="A802" s="28">
        <v>12</v>
      </c>
      <c r="B802" s="28" t="s">
        <v>2552</v>
      </c>
      <c r="C802" s="92" t="s">
        <v>2553</v>
      </c>
      <c r="D802" s="28" t="s">
        <v>73</v>
      </c>
      <c r="E802" s="28" t="s">
        <v>1681</v>
      </c>
      <c r="F802" s="28" t="s">
        <v>2528</v>
      </c>
      <c r="G802" s="91">
        <v>9.1</v>
      </c>
      <c r="H802" s="28" t="s">
        <v>32</v>
      </c>
      <c r="I802" s="91">
        <v>9.1</v>
      </c>
      <c r="J802" s="34" t="s">
        <v>2516</v>
      </c>
      <c r="K802" s="54" t="s">
        <v>1254</v>
      </c>
      <c r="L802" s="54" t="s">
        <v>1372</v>
      </c>
      <c r="M802" s="28" t="s">
        <v>2514</v>
      </c>
      <c r="N802" s="28" t="s">
        <v>2514</v>
      </c>
    </row>
    <row r="803" s="19" customFormat="1" ht="24" customHeight="1" spans="1:14">
      <c r="A803" s="28">
        <v>13</v>
      </c>
      <c r="B803" s="28" t="s">
        <v>2554</v>
      </c>
      <c r="C803" s="92" t="s">
        <v>2555</v>
      </c>
      <c r="D803" s="28" t="s">
        <v>79</v>
      </c>
      <c r="E803" s="28" t="s">
        <v>475</v>
      </c>
      <c r="F803" s="28" t="s">
        <v>2528</v>
      </c>
      <c r="G803" s="91">
        <v>5.6</v>
      </c>
      <c r="H803" s="28" t="s">
        <v>32</v>
      </c>
      <c r="I803" s="91">
        <v>5.6</v>
      </c>
      <c r="J803" s="34" t="s">
        <v>2556</v>
      </c>
      <c r="K803" s="54" t="s">
        <v>1254</v>
      </c>
      <c r="L803" s="54" t="s">
        <v>1372</v>
      </c>
      <c r="M803" s="28" t="s">
        <v>2514</v>
      </c>
      <c r="N803" s="28" t="s">
        <v>2514</v>
      </c>
    </row>
    <row r="804" s="19" customFormat="1" ht="24" customHeight="1" spans="1:14">
      <c r="A804" s="28">
        <v>14</v>
      </c>
      <c r="B804" s="28" t="s">
        <v>2557</v>
      </c>
      <c r="C804" s="92" t="s">
        <v>2555</v>
      </c>
      <c r="D804" s="28" t="s">
        <v>29</v>
      </c>
      <c r="E804" s="28" t="s">
        <v>116</v>
      </c>
      <c r="F804" s="28" t="s">
        <v>2528</v>
      </c>
      <c r="G804" s="91">
        <v>6.5</v>
      </c>
      <c r="H804" s="28" t="s">
        <v>32</v>
      </c>
      <c r="I804" s="91">
        <v>6.5</v>
      </c>
      <c r="J804" s="34" t="s">
        <v>2516</v>
      </c>
      <c r="K804" s="54" t="s">
        <v>1254</v>
      </c>
      <c r="L804" s="54" t="s">
        <v>1372</v>
      </c>
      <c r="M804" s="28" t="s">
        <v>2514</v>
      </c>
      <c r="N804" s="28" t="s">
        <v>2514</v>
      </c>
    </row>
    <row r="805" s="19" customFormat="1" ht="24" customHeight="1" spans="1:14">
      <c r="A805" s="28">
        <v>15</v>
      </c>
      <c r="B805" s="28" t="s">
        <v>2558</v>
      </c>
      <c r="C805" s="92" t="s">
        <v>2527</v>
      </c>
      <c r="D805" s="28" t="s">
        <v>62</v>
      </c>
      <c r="E805" s="28" t="s">
        <v>410</v>
      </c>
      <c r="F805" s="28" t="s">
        <v>2528</v>
      </c>
      <c r="G805" s="91">
        <v>7.5</v>
      </c>
      <c r="H805" s="28" t="s">
        <v>32</v>
      </c>
      <c r="I805" s="91">
        <v>7.5</v>
      </c>
      <c r="J805" s="34" t="s">
        <v>2516</v>
      </c>
      <c r="K805" s="54" t="s">
        <v>1254</v>
      </c>
      <c r="L805" s="54" t="s">
        <v>1372</v>
      </c>
      <c r="M805" s="28" t="s">
        <v>2514</v>
      </c>
      <c r="N805" s="28" t="s">
        <v>2514</v>
      </c>
    </row>
    <row r="806" s="19" customFormat="1" ht="24" customHeight="1" spans="1:14">
      <c r="A806" s="28">
        <v>16</v>
      </c>
      <c r="B806" s="28" t="s">
        <v>2559</v>
      </c>
      <c r="C806" s="92" t="s">
        <v>2560</v>
      </c>
      <c r="D806" s="39" t="s">
        <v>95</v>
      </c>
      <c r="E806" s="28" t="s">
        <v>312</v>
      </c>
      <c r="F806" s="28" t="s">
        <v>2528</v>
      </c>
      <c r="G806" s="91">
        <v>10.3</v>
      </c>
      <c r="H806" s="28" t="s">
        <v>32</v>
      </c>
      <c r="I806" s="91">
        <v>10.3</v>
      </c>
      <c r="J806" s="34" t="s">
        <v>2516</v>
      </c>
      <c r="K806" s="54" t="s">
        <v>1254</v>
      </c>
      <c r="L806" s="54" t="s">
        <v>1372</v>
      </c>
      <c r="M806" s="28" t="s">
        <v>2514</v>
      </c>
      <c r="N806" s="28" t="s">
        <v>2514</v>
      </c>
    </row>
    <row r="807" s="19" customFormat="1" ht="24" customHeight="1" spans="1:14">
      <c r="A807" s="28">
        <v>17</v>
      </c>
      <c r="B807" s="45" t="s">
        <v>2561</v>
      </c>
      <c r="C807" s="92" t="s">
        <v>2562</v>
      </c>
      <c r="D807" s="28" t="s">
        <v>84</v>
      </c>
      <c r="E807" s="28" t="s">
        <v>399</v>
      </c>
      <c r="F807" s="28" t="s">
        <v>2528</v>
      </c>
      <c r="G807" s="91">
        <v>3.1</v>
      </c>
      <c r="H807" s="28" t="s">
        <v>32</v>
      </c>
      <c r="I807" s="91">
        <v>3.1</v>
      </c>
      <c r="J807" s="34" t="s">
        <v>2516</v>
      </c>
      <c r="K807" s="54" t="s">
        <v>1254</v>
      </c>
      <c r="L807" s="54" t="s">
        <v>1372</v>
      </c>
      <c r="M807" s="28" t="s">
        <v>2514</v>
      </c>
      <c r="N807" s="28" t="s">
        <v>2514</v>
      </c>
    </row>
    <row r="808" s="19" customFormat="1" ht="24" customHeight="1" spans="1:14">
      <c r="A808" s="28">
        <v>18</v>
      </c>
      <c r="B808" s="28" t="s">
        <v>2563</v>
      </c>
      <c r="C808" s="92" t="s">
        <v>2564</v>
      </c>
      <c r="D808" s="28" t="s">
        <v>95</v>
      </c>
      <c r="E808" s="28" t="s">
        <v>336</v>
      </c>
      <c r="F808" s="28" t="s">
        <v>2528</v>
      </c>
      <c r="G808" s="91">
        <v>9</v>
      </c>
      <c r="H808" s="28" t="s">
        <v>32</v>
      </c>
      <c r="I808" s="91">
        <v>9</v>
      </c>
      <c r="J808" s="34" t="s">
        <v>2516</v>
      </c>
      <c r="K808" s="54" t="s">
        <v>1254</v>
      </c>
      <c r="L808" s="54" t="s">
        <v>1372</v>
      </c>
      <c r="M808" s="28" t="s">
        <v>2514</v>
      </c>
      <c r="N808" s="28" t="s">
        <v>2514</v>
      </c>
    </row>
    <row r="809" s="19" customFormat="1" ht="24" customHeight="1" spans="1:14">
      <c r="A809" s="28">
        <v>19</v>
      </c>
      <c r="B809" s="45" t="s">
        <v>2565</v>
      </c>
      <c r="C809" s="92" t="s">
        <v>2566</v>
      </c>
      <c r="D809" s="28" t="s">
        <v>89</v>
      </c>
      <c r="E809" s="28" t="s">
        <v>784</v>
      </c>
      <c r="F809" s="28" t="s">
        <v>2528</v>
      </c>
      <c r="G809" s="91">
        <v>5.5</v>
      </c>
      <c r="H809" s="28" t="s">
        <v>32</v>
      </c>
      <c r="I809" s="91">
        <v>5.5</v>
      </c>
      <c r="J809" s="34" t="s">
        <v>2516</v>
      </c>
      <c r="K809" s="54" t="s">
        <v>1254</v>
      </c>
      <c r="L809" s="54" t="s">
        <v>1372</v>
      </c>
      <c r="M809" s="28" t="s">
        <v>2514</v>
      </c>
      <c r="N809" s="28" t="s">
        <v>2514</v>
      </c>
    </row>
    <row r="810" s="19" customFormat="1" ht="24" customHeight="1" spans="1:14">
      <c r="A810" s="28">
        <v>20</v>
      </c>
      <c r="B810" s="45" t="s">
        <v>2567</v>
      </c>
      <c r="C810" s="92" t="s">
        <v>2568</v>
      </c>
      <c r="D810" s="28" t="s">
        <v>56</v>
      </c>
      <c r="E810" s="28" t="s">
        <v>1238</v>
      </c>
      <c r="F810" s="28" t="s">
        <v>2528</v>
      </c>
      <c r="G810" s="91">
        <v>4.4</v>
      </c>
      <c r="H810" s="28" t="s">
        <v>32</v>
      </c>
      <c r="I810" s="91">
        <v>4.4</v>
      </c>
      <c r="J810" s="34" t="s">
        <v>2516</v>
      </c>
      <c r="K810" s="54" t="s">
        <v>1254</v>
      </c>
      <c r="L810" s="54" t="s">
        <v>1372</v>
      </c>
      <c r="M810" s="28" t="s">
        <v>2514</v>
      </c>
      <c r="N810" s="28" t="s">
        <v>2514</v>
      </c>
    </row>
    <row r="811" s="19" customFormat="1" ht="24" customHeight="1" spans="1:14">
      <c r="A811" s="28">
        <v>21</v>
      </c>
      <c r="B811" s="28" t="s">
        <v>2569</v>
      </c>
      <c r="C811" s="92" t="s">
        <v>2570</v>
      </c>
      <c r="D811" s="28" t="s">
        <v>79</v>
      </c>
      <c r="E811" s="28" t="s">
        <v>1419</v>
      </c>
      <c r="F811" s="28" t="s">
        <v>2528</v>
      </c>
      <c r="G811" s="91">
        <v>6.1</v>
      </c>
      <c r="H811" s="28" t="s">
        <v>32</v>
      </c>
      <c r="I811" s="91">
        <v>6.1</v>
      </c>
      <c r="J811" s="34" t="s">
        <v>2571</v>
      </c>
      <c r="K811" s="54" t="s">
        <v>1254</v>
      </c>
      <c r="L811" s="54" t="s">
        <v>1372</v>
      </c>
      <c r="M811" s="28" t="s">
        <v>2514</v>
      </c>
      <c r="N811" s="28" t="s">
        <v>2514</v>
      </c>
    </row>
    <row r="812" s="19" customFormat="1" ht="24" customHeight="1" spans="1:14">
      <c r="A812" s="28">
        <v>22</v>
      </c>
      <c r="B812" s="28" t="s">
        <v>2572</v>
      </c>
      <c r="C812" s="92" t="s">
        <v>2573</v>
      </c>
      <c r="D812" s="28" t="s">
        <v>56</v>
      </c>
      <c r="E812" s="28" t="s">
        <v>1238</v>
      </c>
      <c r="F812" s="28" t="s">
        <v>2528</v>
      </c>
      <c r="G812" s="91">
        <v>11.3</v>
      </c>
      <c r="H812" s="28" t="s">
        <v>32</v>
      </c>
      <c r="I812" s="91">
        <v>11.3</v>
      </c>
      <c r="J812" s="34" t="s">
        <v>2516</v>
      </c>
      <c r="K812" s="54" t="s">
        <v>1254</v>
      </c>
      <c r="L812" s="54" t="s">
        <v>1372</v>
      </c>
      <c r="M812" s="28" t="s">
        <v>2514</v>
      </c>
      <c r="N812" s="28" t="s">
        <v>2514</v>
      </c>
    </row>
    <row r="813" s="19" customFormat="1" ht="24" customHeight="1" spans="1:14">
      <c r="A813" s="28">
        <v>23</v>
      </c>
      <c r="B813" s="28" t="s">
        <v>2574</v>
      </c>
      <c r="C813" s="92" t="s">
        <v>2575</v>
      </c>
      <c r="D813" s="28" t="s">
        <v>67</v>
      </c>
      <c r="E813" s="28" t="s">
        <v>284</v>
      </c>
      <c r="F813" s="28" t="s">
        <v>2549</v>
      </c>
      <c r="G813" s="91">
        <v>0.7</v>
      </c>
      <c r="H813" s="28" t="s">
        <v>32</v>
      </c>
      <c r="I813" s="91">
        <v>0.7</v>
      </c>
      <c r="J813" s="34" t="s">
        <v>2516</v>
      </c>
      <c r="K813" s="54" t="s">
        <v>1254</v>
      </c>
      <c r="L813" s="54" t="s">
        <v>1372</v>
      </c>
      <c r="M813" s="28" t="s">
        <v>2514</v>
      </c>
      <c r="N813" s="28" t="s">
        <v>2514</v>
      </c>
    </row>
    <row r="814" s="19" customFormat="1" ht="24" customHeight="1" spans="1:14">
      <c r="A814" s="28">
        <v>24</v>
      </c>
      <c r="B814" s="28" t="s">
        <v>2576</v>
      </c>
      <c r="C814" s="92" t="s">
        <v>2577</v>
      </c>
      <c r="D814" s="28" t="s">
        <v>95</v>
      </c>
      <c r="E814" s="28" t="s">
        <v>2578</v>
      </c>
      <c r="F814" s="28" t="s">
        <v>2528</v>
      </c>
      <c r="G814" s="91">
        <v>10</v>
      </c>
      <c r="H814" s="28" t="s">
        <v>32</v>
      </c>
      <c r="I814" s="91">
        <v>10</v>
      </c>
      <c r="J814" s="34" t="s">
        <v>2516</v>
      </c>
      <c r="K814" s="54" t="s">
        <v>1254</v>
      </c>
      <c r="L814" s="54" t="s">
        <v>1372</v>
      </c>
      <c r="M814" s="28" t="s">
        <v>2514</v>
      </c>
      <c r="N814" s="28" t="s">
        <v>2514</v>
      </c>
    </row>
    <row r="815" s="19" customFormat="1" ht="24" customHeight="1" spans="1:14">
      <c r="A815" s="28">
        <v>25</v>
      </c>
      <c r="B815" s="45" t="s">
        <v>2579</v>
      </c>
      <c r="C815" s="92" t="s">
        <v>2580</v>
      </c>
      <c r="D815" s="28" t="s">
        <v>73</v>
      </c>
      <c r="E815" s="28" t="s">
        <v>1364</v>
      </c>
      <c r="F815" s="28" t="s">
        <v>2528</v>
      </c>
      <c r="G815" s="91">
        <v>18.1</v>
      </c>
      <c r="H815" s="28" t="s">
        <v>32</v>
      </c>
      <c r="I815" s="91">
        <v>18.1</v>
      </c>
      <c r="J815" s="34" t="s">
        <v>2516</v>
      </c>
      <c r="K815" s="54" t="s">
        <v>1254</v>
      </c>
      <c r="L815" s="54" t="s">
        <v>1372</v>
      </c>
      <c r="M815" s="28" t="s">
        <v>2514</v>
      </c>
      <c r="N815" s="28" t="s">
        <v>2514</v>
      </c>
    </row>
    <row r="816" s="19" customFormat="1" ht="24" customHeight="1" spans="1:14">
      <c r="A816" s="28">
        <v>26</v>
      </c>
      <c r="B816" s="45" t="s">
        <v>2581</v>
      </c>
      <c r="C816" s="92" t="s">
        <v>2570</v>
      </c>
      <c r="D816" s="28" t="s">
        <v>29</v>
      </c>
      <c r="E816" s="28" t="s">
        <v>604</v>
      </c>
      <c r="F816" s="28" t="s">
        <v>2528</v>
      </c>
      <c r="G816" s="91">
        <v>5.9</v>
      </c>
      <c r="H816" s="28" t="s">
        <v>32</v>
      </c>
      <c r="I816" s="91">
        <v>5.9</v>
      </c>
      <c r="J816" s="34" t="s">
        <v>2516</v>
      </c>
      <c r="K816" s="54" t="s">
        <v>1254</v>
      </c>
      <c r="L816" s="54" t="s">
        <v>1372</v>
      </c>
      <c r="M816" s="28" t="s">
        <v>2514</v>
      </c>
      <c r="N816" s="28" t="s">
        <v>2514</v>
      </c>
    </row>
    <row r="817" s="19" customFormat="1" ht="24" customHeight="1" spans="1:14">
      <c r="A817" s="28">
        <v>27</v>
      </c>
      <c r="B817" s="28" t="s">
        <v>2582</v>
      </c>
      <c r="C817" s="92" t="s">
        <v>2583</v>
      </c>
      <c r="D817" s="28" t="s">
        <v>29</v>
      </c>
      <c r="E817" s="28" t="s">
        <v>2584</v>
      </c>
      <c r="F817" s="28" t="s">
        <v>2528</v>
      </c>
      <c r="G817" s="91">
        <v>12.1</v>
      </c>
      <c r="H817" s="28" t="s">
        <v>32</v>
      </c>
      <c r="I817" s="91">
        <v>12.1</v>
      </c>
      <c r="J817" s="34" t="s">
        <v>2516</v>
      </c>
      <c r="K817" s="54" t="s">
        <v>1254</v>
      </c>
      <c r="L817" s="54" t="s">
        <v>1372</v>
      </c>
      <c r="M817" s="28" t="s">
        <v>2514</v>
      </c>
      <c r="N817" s="28" t="s">
        <v>2514</v>
      </c>
    </row>
    <row r="818" s="19" customFormat="1" ht="24" customHeight="1" spans="1:14">
      <c r="A818" s="28">
        <v>28</v>
      </c>
      <c r="B818" s="28" t="s">
        <v>2585</v>
      </c>
      <c r="C818" s="92" t="s">
        <v>2586</v>
      </c>
      <c r="D818" s="28" t="s">
        <v>29</v>
      </c>
      <c r="E818" s="28" t="s">
        <v>2587</v>
      </c>
      <c r="F818" s="28" t="s">
        <v>2528</v>
      </c>
      <c r="G818" s="91">
        <v>15.4</v>
      </c>
      <c r="H818" s="28" t="s">
        <v>32</v>
      </c>
      <c r="I818" s="91">
        <v>15.4</v>
      </c>
      <c r="J818" s="34" t="s">
        <v>2516</v>
      </c>
      <c r="K818" s="54" t="s">
        <v>1254</v>
      </c>
      <c r="L818" s="54" t="s">
        <v>1372</v>
      </c>
      <c r="M818" s="28" t="s">
        <v>2514</v>
      </c>
      <c r="N818" s="28" t="s">
        <v>2514</v>
      </c>
    </row>
    <row r="819" s="19" customFormat="1" ht="24" customHeight="1" spans="1:14">
      <c r="A819" s="28">
        <v>29</v>
      </c>
      <c r="B819" s="45" t="s">
        <v>2588</v>
      </c>
      <c r="C819" s="92" t="s">
        <v>2589</v>
      </c>
      <c r="D819" s="28" t="s">
        <v>62</v>
      </c>
      <c r="E819" s="28" t="s">
        <v>620</v>
      </c>
      <c r="F819" s="28" t="s">
        <v>2528</v>
      </c>
      <c r="G819" s="91">
        <v>1.6</v>
      </c>
      <c r="H819" s="28" t="s">
        <v>32</v>
      </c>
      <c r="I819" s="91">
        <v>1.6</v>
      </c>
      <c r="J819" s="34" t="s">
        <v>2516</v>
      </c>
      <c r="K819" s="54" t="s">
        <v>1254</v>
      </c>
      <c r="L819" s="54" t="s">
        <v>1372</v>
      </c>
      <c r="M819" s="28" t="s">
        <v>2514</v>
      </c>
      <c r="N819" s="28" t="s">
        <v>2514</v>
      </c>
    </row>
    <row r="820" s="19" customFormat="1" ht="24" customHeight="1" spans="1:14">
      <c r="A820" s="28">
        <v>30</v>
      </c>
      <c r="B820" s="28" t="s">
        <v>2590</v>
      </c>
      <c r="C820" s="92" t="s">
        <v>2530</v>
      </c>
      <c r="D820" s="28" t="s">
        <v>56</v>
      </c>
      <c r="E820" s="28" t="s">
        <v>651</v>
      </c>
      <c r="F820" s="28" t="s">
        <v>2528</v>
      </c>
      <c r="G820" s="91">
        <v>7.6</v>
      </c>
      <c r="H820" s="28" t="s">
        <v>32</v>
      </c>
      <c r="I820" s="91">
        <v>7.6</v>
      </c>
      <c r="J820" s="34" t="s">
        <v>2516</v>
      </c>
      <c r="K820" s="54" t="s">
        <v>1254</v>
      </c>
      <c r="L820" s="54" t="s">
        <v>1372</v>
      </c>
      <c r="M820" s="28" t="s">
        <v>2514</v>
      </c>
      <c r="N820" s="28" t="s">
        <v>2514</v>
      </c>
    </row>
    <row r="821" s="19" customFormat="1" ht="24" customHeight="1" spans="1:14">
      <c r="A821" s="28">
        <v>31</v>
      </c>
      <c r="B821" s="28" t="s">
        <v>2591</v>
      </c>
      <c r="C821" s="92" t="s">
        <v>2592</v>
      </c>
      <c r="D821" s="28" t="s">
        <v>62</v>
      </c>
      <c r="E821" s="28" t="s">
        <v>796</v>
      </c>
      <c r="F821" s="28" t="s">
        <v>2528</v>
      </c>
      <c r="G821" s="91">
        <v>4.2</v>
      </c>
      <c r="H821" s="28" t="s">
        <v>32</v>
      </c>
      <c r="I821" s="91">
        <v>4.2</v>
      </c>
      <c r="J821" s="34" t="s">
        <v>2516</v>
      </c>
      <c r="K821" s="54" t="s">
        <v>1254</v>
      </c>
      <c r="L821" s="54" t="s">
        <v>1372</v>
      </c>
      <c r="M821" s="28" t="s">
        <v>2514</v>
      </c>
      <c r="N821" s="28" t="s">
        <v>2514</v>
      </c>
    </row>
    <row r="822" s="19" customFormat="1" ht="24" customHeight="1" spans="1:14">
      <c r="A822" s="28">
        <v>32</v>
      </c>
      <c r="B822" s="93" t="s">
        <v>2593</v>
      </c>
      <c r="C822" s="92" t="s">
        <v>2594</v>
      </c>
      <c r="D822" s="28" t="s">
        <v>50</v>
      </c>
      <c r="E822" s="28" t="s">
        <v>2250</v>
      </c>
      <c r="F822" s="28" t="s">
        <v>2528</v>
      </c>
      <c r="G822" s="91">
        <v>6.5</v>
      </c>
      <c r="H822" s="28" t="s">
        <v>32</v>
      </c>
      <c r="I822" s="91">
        <v>6.5</v>
      </c>
      <c r="J822" s="34" t="s">
        <v>2516</v>
      </c>
      <c r="K822" s="54" t="s">
        <v>1254</v>
      </c>
      <c r="L822" s="54" t="s">
        <v>1372</v>
      </c>
      <c r="M822" s="28" t="s">
        <v>2514</v>
      </c>
      <c r="N822" s="28" t="s">
        <v>2514</v>
      </c>
    </row>
    <row r="823" s="19" customFormat="1" ht="24" customHeight="1" spans="1:14">
      <c r="A823" s="28">
        <v>33</v>
      </c>
      <c r="B823" s="45" t="s">
        <v>2595</v>
      </c>
      <c r="C823" s="92" t="s">
        <v>2589</v>
      </c>
      <c r="D823" s="28" t="s">
        <v>67</v>
      </c>
      <c r="E823" s="28" t="s">
        <v>491</v>
      </c>
      <c r="F823" s="28" t="s">
        <v>2528</v>
      </c>
      <c r="G823" s="91">
        <v>1.1</v>
      </c>
      <c r="H823" s="28" t="s">
        <v>32</v>
      </c>
      <c r="I823" s="91">
        <v>1.1</v>
      </c>
      <c r="J823" s="34" t="s">
        <v>2516</v>
      </c>
      <c r="K823" s="54" t="s">
        <v>1254</v>
      </c>
      <c r="L823" s="54" t="s">
        <v>1372</v>
      </c>
      <c r="M823" s="28" t="s">
        <v>2514</v>
      </c>
      <c r="N823" s="28" t="s">
        <v>2514</v>
      </c>
    </row>
    <row r="824" s="19" customFormat="1" ht="24" customHeight="1" spans="1:14">
      <c r="A824" s="28">
        <v>34</v>
      </c>
      <c r="B824" s="28" t="s">
        <v>2596</v>
      </c>
      <c r="C824" s="92" t="s">
        <v>2562</v>
      </c>
      <c r="D824" s="28" t="s">
        <v>89</v>
      </c>
      <c r="E824" s="28" t="s">
        <v>2597</v>
      </c>
      <c r="F824" s="28" t="s">
        <v>2528</v>
      </c>
      <c r="G824" s="91">
        <v>3.5</v>
      </c>
      <c r="H824" s="28" t="s">
        <v>32</v>
      </c>
      <c r="I824" s="91">
        <v>3.5</v>
      </c>
      <c r="J824" s="34" t="s">
        <v>2516</v>
      </c>
      <c r="K824" s="54" t="s">
        <v>1254</v>
      </c>
      <c r="L824" s="54" t="s">
        <v>1372</v>
      </c>
      <c r="M824" s="28" t="s">
        <v>2514</v>
      </c>
      <c r="N824" s="28" t="s">
        <v>2514</v>
      </c>
    </row>
    <row r="825" s="19" customFormat="1" ht="24" customHeight="1" spans="1:14">
      <c r="A825" s="28">
        <v>35</v>
      </c>
      <c r="B825" s="28" t="s">
        <v>2598</v>
      </c>
      <c r="C825" s="92" t="s">
        <v>2599</v>
      </c>
      <c r="D825" s="28" t="s">
        <v>29</v>
      </c>
      <c r="E825" s="28" t="s">
        <v>2587</v>
      </c>
      <c r="F825" s="28" t="s">
        <v>2528</v>
      </c>
      <c r="G825" s="91">
        <v>1.6</v>
      </c>
      <c r="H825" s="28" t="s">
        <v>32</v>
      </c>
      <c r="I825" s="91">
        <v>1.6</v>
      </c>
      <c r="J825" s="34" t="s">
        <v>2516</v>
      </c>
      <c r="K825" s="54" t="s">
        <v>1254</v>
      </c>
      <c r="L825" s="54" t="s">
        <v>1372</v>
      </c>
      <c r="M825" s="28" t="s">
        <v>2514</v>
      </c>
      <c r="N825" s="28" t="s">
        <v>2514</v>
      </c>
    </row>
    <row r="826" s="19" customFormat="1" ht="24" customHeight="1" spans="1:14">
      <c r="A826" s="28">
        <v>36</v>
      </c>
      <c r="B826" s="28" t="s">
        <v>2600</v>
      </c>
      <c r="C826" s="92" t="s">
        <v>2601</v>
      </c>
      <c r="D826" s="28" t="s">
        <v>89</v>
      </c>
      <c r="E826" s="28" t="s">
        <v>141</v>
      </c>
      <c r="F826" s="28" t="s">
        <v>2528</v>
      </c>
      <c r="G826" s="91">
        <v>10.6</v>
      </c>
      <c r="H826" s="28" t="s">
        <v>32</v>
      </c>
      <c r="I826" s="91">
        <v>10.6</v>
      </c>
      <c r="J826" s="34" t="s">
        <v>2602</v>
      </c>
      <c r="K826" s="54" t="s">
        <v>1254</v>
      </c>
      <c r="L826" s="54" t="s">
        <v>1372</v>
      </c>
      <c r="M826" s="28" t="s">
        <v>2514</v>
      </c>
      <c r="N826" s="28" t="s">
        <v>2514</v>
      </c>
    </row>
    <row r="827" s="19" customFormat="1" ht="24" customHeight="1" spans="1:14">
      <c r="A827" s="28">
        <v>37</v>
      </c>
      <c r="B827" s="28" t="s">
        <v>2603</v>
      </c>
      <c r="C827" s="92" t="s">
        <v>2570</v>
      </c>
      <c r="D827" s="28" t="s">
        <v>73</v>
      </c>
      <c r="E827" s="28" t="s">
        <v>2604</v>
      </c>
      <c r="F827" s="28" t="s">
        <v>2528</v>
      </c>
      <c r="G827" s="91">
        <v>7.4</v>
      </c>
      <c r="H827" s="28" t="s">
        <v>32</v>
      </c>
      <c r="I827" s="91">
        <v>7.4</v>
      </c>
      <c r="J827" s="34" t="s">
        <v>2516</v>
      </c>
      <c r="K827" s="54" t="s">
        <v>1254</v>
      </c>
      <c r="L827" s="54" t="s">
        <v>1372</v>
      </c>
      <c r="M827" s="28" t="s">
        <v>2514</v>
      </c>
      <c r="N827" s="28" t="s">
        <v>2514</v>
      </c>
    </row>
    <row r="828" s="19" customFormat="1" ht="24" customHeight="1" spans="1:14">
      <c r="A828" s="28">
        <v>38</v>
      </c>
      <c r="B828" s="28" t="s">
        <v>2605</v>
      </c>
      <c r="C828" s="92" t="s">
        <v>2606</v>
      </c>
      <c r="D828" s="28" t="s">
        <v>67</v>
      </c>
      <c r="E828" s="28" t="s">
        <v>643</v>
      </c>
      <c r="F828" s="28" t="s">
        <v>2528</v>
      </c>
      <c r="G828" s="91">
        <v>2.6</v>
      </c>
      <c r="H828" s="28" t="s">
        <v>32</v>
      </c>
      <c r="I828" s="91">
        <v>2.6</v>
      </c>
      <c r="J828" s="34" t="s">
        <v>2516</v>
      </c>
      <c r="K828" s="54" t="s">
        <v>1254</v>
      </c>
      <c r="L828" s="54" t="s">
        <v>1372</v>
      </c>
      <c r="M828" s="28" t="s">
        <v>2514</v>
      </c>
      <c r="N828" s="28" t="s">
        <v>2514</v>
      </c>
    </row>
    <row r="829" s="19" customFormat="1" ht="24" customHeight="1" spans="1:14">
      <c r="A829" s="28">
        <v>39</v>
      </c>
      <c r="B829" s="28" t="s">
        <v>2607</v>
      </c>
      <c r="C829" s="92" t="s">
        <v>2573</v>
      </c>
      <c r="D829" s="28" t="s">
        <v>45</v>
      </c>
      <c r="E829" s="28" t="s">
        <v>1128</v>
      </c>
      <c r="F829" s="28" t="s">
        <v>2528</v>
      </c>
      <c r="G829" s="91">
        <v>11.4</v>
      </c>
      <c r="H829" s="28" t="s">
        <v>32</v>
      </c>
      <c r="I829" s="91">
        <v>11.4</v>
      </c>
      <c r="J829" s="34" t="s">
        <v>2516</v>
      </c>
      <c r="K829" s="54" t="s">
        <v>1254</v>
      </c>
      <c r="L829" s="54" t="s">
        <v>1372</v>
      </c>
      <c r="M829" s="28" t="s">
        <v>2514</v>
      </c>
      <c r="N829" s="28" t="s">
        <v>2514</v>
      </c>
    </row>
    <row r="830" s="19" customFormat="1" ht="24" customHeight="1" spans="1:14">
      <c r="A830" s="28">
        <v>40</v>
      </c>
      <c r="B830" s="28" t="s">
        <v>2608</v>
      </c>
      <c r="C830" s="92" t="s">
        <v>2609</v>
      </c>
      <c r="D830" s="28" t="s">
        <v>39</v>
      </c>
      <c r="E830" s="28" t="s">
        <v>1667</v>
      </c>
      <c r="F830" s="28" t="s">
        <v>2528</v>
      </c>
      <c r="G830" s="91">
        <v>15.4</v>
      </c>
      <c r="H830" s="28" t="s">
        <v>32</v>
      </c>
      <c r="I830" s="91">
        <v>15.4</v>
      </c>
      <c r="J830" s="34" t="s">
        <v>2516</v>
      </c>
      <c r="K830" s="54" t="s">
        <v>1254</v>
      </c>
      <c r="L830" s="54" t="s">
        <v>1372</v>
      </c>
      <c r="M830" s="28" t="s">
        <v>2514</v>
      </c>
      <c r="N830" s="28" t="s">
        <v>2514</v>
      </c>
    </row>
    <row r="831" s="19" customFormat="1" ht="24" customHeight="1" spans="1:14">
      <c r="A831" s="28">
        <v>41</v>
      </c>
      <c r="B831" s="45" t="s">
        <v>2610</v>
      </c>
      <c r="C831" s="92" t="s">
        <v>2611</v>
      </c>
      <c r="D831" s="28" t="s">
        <v>39</v>
      </c>
      <c r="E831" s="28" t="s">
        <v>1667</v>
      </c>
      <c r="F831" s="28" t="s">
        <v>2528</v>
      </c>
      <c r="G831" s="91">
        <v>11</v>
      </c>
      <c r="H831" s="28" t="s">
        <v>32</v>
      </c>
      <c r="I831" s="91">
        <v>11</v>
      </c>
      <c r="J831" s="34" t="s">
        <v>2516</v>
      </c>
      <c r="K831" s="54" t="s">
        <v>1254</v>
      </c>
      <c r="L831" s="54" t="s">
        <v>1372</v>
      </c>
      <c r="M831" s="28" t="s">
        <v>2514</v>
      </c>
      <c r="N831" s="28" t="s">
        <v>2514</v>
      </c>
    </row>
    <row r="832" s="19" customFormat="1" ht="24" customHeight="1" spans="1:14">
      <c r="A832" s="28">
        <v>42</v>
      </c>
      <c r="B832" s="45" t="s">
        <v>2612</v>
      </c>
      <c r="C832" s="92" t="s">
        <v>2613</v>
      </c>
      <c r="D832" s="28" t="s">
        <v>29</v>
      </c>
      <c r="E832" s="28" t="s">
        <v>1844</v>
      </c>
      <c r="F832" s="28" t="s">
        <v>2528</v>
      </c>
      <c r="G832" s="91">
        <v>3.7</v>
      </c>
      <c r="H832" s="28" t="s">
        <v>32</v>
      </c>
      <c r="I832" s="91">
        <v>3.7</v>
      </c>
      <c r="J832" s="34" t="s">
        <v>2516</v>
      </c>
      <c r="K832" s="54" t="s">
        <v>1254</v>
      </c>
      <c r="L832" s="54" t="s">
        <v>1372</v>
      </c>
      <c r="M832" s="28" t="s">
        <v>2514</v>
      </c>
      <c r="N832" s="28" t="s">
        <v>2514</v>
      </c>
    </row>
    <row r="833" s="19" customFormat="1" ht="24" customHeight="1" spans="1:14">
      <c r="A833" s="28">
        <v>43</v>
      </c>
      <c r="B833" s="45" t="s">
        <v>2614</v>
      </c>
      <c r="C833" s="92" t="s">
        <v>2615</v>
      </c>
      <c r="D833" s="28" t="s">
        <v>73</v>
      </c>
      <c r="E833" s="28" t="s">
        <v>1679</v>
      </c>
      <c r="F833" s="28" t="s">
        <v>2528</v>
      </c>
      <c r="G833" s="91">
        <v>1.9</v>
      </c>
      <c r="H833" s="28" t="s">
        <v>32</v>
      </c>
      <c r="I833" s="91">
        <v>1.9</v>
      </c>
      <c r="J833" s="34" t="s">
        <v>2516</v>
      </c>
      <c r="K833" s="54" t="s">
        <v>1254</v>
      </c>
      <c r="L833" s="54" t="s">
        <v>1372</v>
      </c>
      <c r="M833" s="28" t="s">
        <v>2514</v>
      </c>
      <c r="N833" s="28" t="s">
        <v>2514</v>
      </c>
    </row>
    <row r="834" s="19" customFormat="1" ht="24" customHeight="1" spans="1:14">
      <c r="A834" s="28">
        <v>44</v>
      </c>
      <c r="B834" s="28" t="s">
        <v>2616</v>
      </c>
      <c r="C834" s="92" t="s">
        <v>2617</v>
      </c>
      <c r="D834" s="28" t="s">
        <v>73</v>
      </c>
      <c r="E834" s="28" t="s">
        <v>2618</v>
      </c>
      <c r="F834" s="28" t="s">
        <v>2528</v>
      </c>
      <c r="G834" s="91">
        <v>4.7</v>
      </c>
      <c r="H834" s="28" t="s">
        <v>32</v>
      </c>
      <c r="I834" s="91">
        <v>4.7</v>
      </c>
      <c r="J834" s="34" t="s">
        <v>2516</v>
      </c>
      <c r="K834" s="54" t="s">
        <v>1254</v>
      </c>
      <c r="L834" s="54" t="s">
        <v>1372</v>
      </c>
      <c r="M834" s="28" t="s">
        <v>2514</v>
      </c>
      <c r="N834" s="28" t="s">
        <v>2514</v>
      </c>
    </row>
    <row r="835" s="19" customFormat="1" ht="24" customHeight="1" spans="1:14">
      <c r="A835" s="28">
        <v>45</v>
      </c>
      <c r="B835" s="28" t="s">
        <v>2619</v>
      </c>
      <c r="C835" s="92" t="s">
        <v>2620</v>
      </c>
      <c r="D835" s="28" t="s">
        <v>73</v>
      </c>
      <c r="E835" s="28" t="s">
        <v>404</v>
      </c>
      <c r="F835" s="28" t="s">
        <v>2528</v>
      </c>
      <c r="G835" s="91">
        <v>7.9</v>
      </c>
      <c r="H835" s="28" t="s">
        <v>32</v>
      </c>
      <c r="I835" s="91">
        <v>7.9</v>
      </c>
      <c r="J835" s="34" t="s">
        <v>2516</v>
      </c>
      <c r="K835" s="54" t="s">
        <v>1254</v>
      </c>
      <c r="L835" s="54" t="s">
        <v>1372</v>
      </c>
      <c r="M835" s="28" t="s">
        <v>2514</v>
      </c>
      <c r="N835" s="28" t="s">
        <v>2514</v>
      </c>
    </row>
    <row r="836" s="19" customFormat="1" ht="24" customHeight="1" spans="1:14">
      <c r="A836" s="28">
        <v>46</v>
      </c>
      <c r="B836" s="28" t="s">
        <v>2621</v>
      </c>
      <c r="C836" s="92" t="s">
        <v>2592</v>
      </c>
      <c r="D836" s="28" t="s">
        <v>39</v>
      </c>
      <c r="E836" s="28" t="s">
        <v>1075</v>
      </c>
      <c r="F836" s="28" t="s">
        <v>2528</v>
      </c>
      <c r="G836" s="91">
        <v>4.4</v>
      </c>
      <c r="H836" s="28" t="s">
        <v>32</v>
      </c>
      <c r="I836" s="91">
        <v>4.4</v>
      </c>
      <c r="J836" s="34" t="s">
        <v>2516</v>
      </c>
      <c r="K836" s="54" t="s">
        <v>1254</v>
      </c>
      <c r="L836" s="54" t="s">
        <v>1372</v>
      </c>
      <c r="M836" s="28" t="s">
        <v>2514</v>
      </c>
      <c r="N836" s="28" t="s">
        <v>2514</v>
      </c>
    </row>
    <row r="837" s="19" customFormat="1" ht="24" customHeight="1" spans="1:14">
      <c r="A837" s="28">
        <v>47</v>
      </c>
      <c r="B837" s="28" t="s">
        <v>2622</v>
      </c>
      <c r="C837" s="92" t="s">
        <v>2623</v>
      </c>
      <c r="D837" s="28" t="s">
        <v>29</v>
      </c>
      <c r="E837" s="28" t="s">
        <v>2624</v>
      </c>
      <c r="F837" s="28" t="s">
        <v>2528</v>
      </c>
      <c r="G837" s="91">
        <v>11.4</v>
      </c>
      <c r="H837" s="28" t="s">
        <v>32</v>
      </c>
      <c r="I837" s="91">
        <v>11.4</v>
      </c>
      <c r="J837" s="34" t="s">
        <v>2516</v>
      </c>
      <c r="K837" s="54" t="s">
        <v>1254</v>
      </c>
      <c r="L837" s="54" t="s">
        <v>1372</v>
      </c>
      <c r="M837" s="28" t="s">
        <v>2514</v>
      </c>
      <c r="N837" s="28" t="s">
        <v>2514</v>
      </c>
    </row>
    <row r="838" s="19" customFormat="1" ht="24" customHeight="1" spans="1:14">
      <c r="A838" s="28">
        <v>48</v>
      </c>
      <c r="B838" s="28" t="s">
        <v>2625</v>
      </c>
      <c r="C838" s="92" t="s">
        <v>2566</v>
      </c>
      <c r="D838" s="28" t="s">
        <v>39</v>
      </c>
      <c r="E838" s="28" t="s">
        <v>1792</v>
      </c>
      <c r="F838" s="28" t="s">
        <v>2528</v>
      </c>
      <c r="G838" s="91">
        <v>4.5</v>
      </c>
      <c r="H838" s="28" t="s">
        <v>32</v>
      </c>
      <c r="I838" s="91">
        <v>4.5</v>
      </c>
      <c r="J838" s="34" t="s">
        <v>2516</v>
      </c>
      <c r="K838" s="54" t="s">
        <v>1254</v>
      </c>
      <c r="L838" s="54" t="s">
        <v>1372</v>
      </c>
      <c r="M838" s="28" t="s">
        <v>2514</v>
      </c>
      <c r="N838" s="28" t="s">
        <v>2514</v>
      </c>
    </row>
    <row r="839" s="19" customFormat="1" ht="24" customHeight="1" spans="1:14">
      <c r="A839" s="28">
        <v>49</v>
      </c>
      <c r="B839" s="28" t="s">
        <v>2626</v>
      </c>
      <c r="C839" s="92" t="s">
        <v>2627</v>
      </c>
      <c r="D839" s="28" t="s">
        <v>50</v>
      </c>
      <c r="E839" s="28" t="s">
        <v>1757</v>
      </c>
      <c r="F839" s="28" t="s">
        <v>2528</v>
      </c>
      <c r="G839" s="91">
        <v>1.7</v>
      </c>
      <c r="H839" s="28" t="s">
        <v>32</v>
      </c>
      <c r="I839" s="91">
        <v>1.7</v>
      </c>
      <c r="J839" s="34" t="s">
        <v>2516</v>
      </c>
      <c r="K839" s="54" t="s">
        <v>1254</v>
      </c>
      <c r="L839" s="54" t="s">
        <v>1372</v>
      </c>
      <c r="M839" s="28" t="s">
        <v>2514</v>
      </c>
      <c r="N839" s="28" t="s">
        <v>2514</v>
      </c>
    </row>
    <row r="840" s="19" customFormat="1" ht="24" customHeight="1" spans="1:14">
      <c r="A840" s="28">
        <v>50</v>
      </c>
      <c r="B840" s="45" t="s">
        <v>2628</v>
      </c>
      <c r="C840" s="92" t="s">
        <v>2606</v>
      </c>
      <c r="D840" s="28" t="s">
        <v>56</v>
      </c>
      <c r="E840" s="28" t="s">
        <v>1226</v>
      </c>
      <c r="F840" s="28" t="s">
        <v>2528</v>
      </c>
      <c r="G840" s="91">
        <v>4.4</v>
      </c>
      <c r="H840" s="28" t="s">
        <v>32</v>
      </c>
      <c r="I840" s="91">
        <v>4.4</v>
      </c>
      <c r="J840" s="34" t="s">
        <v>2516</v>
      </c>
      <c r="K840" s="54" t="s">
        <v>1254</v>
      </c>
      <c r="L840" s="54" t="s">
        <v>1372</v>
      </c>
      <c r="M840" s="28" t="s">
        <v>2514</v>
      </c>
      <c r="N840" s="28" t="s">
        <v>2514</v>
      </c>
    </row>
    <row r="841" s="19" customFormat="1" ht="24" customHeight="1" spans="1:14">
      <c r="A841" s="28">
        <v>51</v>
      </c>
      <c r="B841" s="45" t="s">
        <v>2629</v>
      </c>
      <c r="C841" s="92" t="s">
        <v>2630</v>
      </c>
      <c r="D841" s="28" t="s">
        <v>73</v>
      </c>
      <c r="E841" s="28" t="s">
        <v>1679</v>
      </c>
      <c r="F841" s="28" t="s">
        <v>2528</v>
      </c>
      <c r="G841" s="91">
        <v>5.2</v>
      </c>
      <c r="H841" s="28" t="s">
        <v>32</v>
      </c>
      <c r="I841" s="91">
        <v>5.2</v>
      </c>
      <c r="J841" s="34" t="s">
        <v>2516</v>
      </c>
      <c r="K841" s="54" t="s">
        <v>1254</v>
      </c>
      <c r="L841" s="54" t="s">
        <v>1372</v>
      </c>
      <c r="M841" s="28" t="s">
        <v>2514</v>
      </c>
      <c r="N841" s="28" t="s">
        <v>2514</v>
      </c>
    </row>
    <row r="842" s="19" customFormat="1" ht="24" customHeight="1" spans="1:14">
      <c r="A842" s="28">
        <v>52</v>
      </c>
      <c r="B842" s="28" t="s">
        <v>2631</v>
      </c>
      <c r="C842" s="92" t="s">
        <v>2632</v>
      </c>
      <c r="D842" s="28" t="s">
        <v>79</v>
      </c>
      <c r="E842" s="28" t="s">
        <v>2633</v>
      </c>
      <c r="F842" s="28" t="s">
        <v>2528</v>
      </c>
      <c r="G842" s="91">
        <v>12.1</v>
      </c>
      <c r="H842" s="28" t="s">
        <v>32</v>
      </c>
      <c r="I842" s="91">
        <v>12.1</v>
      </c>
      <c r="J842" s="34" t="s">
        <v>2634</v>
      </c>
      <c r="K842" s="54" t="s">
        <v>1254</v>
      </c>
      <c r="L842" s="54" t="s">
        <v>1372</v>
      </c>
      <c r="M842" s="28" t="s">
        <v>2514</v>
      </c>
      <c r="N842" s="28" t="s">
        <v>2514</v>
      </c>
    </row>
    <row r="843" s="19" customFormat="1" ht="24" customHeight="1" spans="1:14">
      <c r="A843" s="28">
        <v>53</v>
      </c>
      <c r="B843" s="28" t="s">
        <v>2635</v>
      </c>
      <c r="C843" s="92" t="s">
        <v>2615</v>
      </c>
      <c r="D843" s="28" t="s">
        <v>95</v>
      </c>
      <c r="E843" s="28" t="s">
        <v>336</v>
      </c>
      <c r="F843" s="28" t="s">
        <v>2528</v>
      </c>
      <c r="G843" s="91">
        <v>3.5</v>
      </c>
      <c r="H843" s="28" t="s">
        <v>32</v>
      </c>
      <c r="I843" s="91">
        <v>3.5</v>
      </c>
      <c r="J843" s="34" t="s">
        <v>2516</v>
      </c>
      <c r="K843" s="54" t="s">
        <v>1254</v>
      </c>
      <c r="L843" s="54" t="s">
        <v>1372</v>
      </c>
      <c r="M843" s="28" t="s">
        <v>2514</v>
      </c>
      <c r="N843" s="28" t="s">
        <v>2514</v>
      </c>
    </row>
    <row r="844" s="19" customFormat="1" ht="24" customHeight="1" spans="1:14">
      <c r="A844" s="28">
        <v>54</v>
      </c>
      <c r="B844" s="45" t="s">
        <v>2636</v>
      </c>
      <c r="C844" s="92" t="s">
        <v>2637</v>
      </c>
      <c r="D844" s="28" t="s">
        <v>73</v>
      </c>
      <c r="E844" s="28" t="s">
        <v>1679</v>
      </c>
      <c r="F844" s="28" t="s">
        <v>2528</v>
      </c>
      <c r="G844" s="91">
        <v>18.7</v>
      </c>
      <c r="H844" s="28" t="s">
        <v>32</v>
      </c>
      <c r="I844" s="91">
        <v>18.7</v>
      </c>
      <c r="J844" s="34" t="s">
        <v>2516</v>
      </c>
      <c r="K844" s="54" t="s">
        <v>1254</v>
      </c>
      <c r="L844" s="54" t="s">
        <v>1372</v>
      </c>
      <c r="M844" s="28" t="s">
        <v>2514</v>
      </c>
      <c r="N844" s="28" t="s">
        <v>2514</v>
      </c>
    </row>
    <row r="845" s="19" customFormat="1" ht="24" customHeight="1" spans="1:14">
      <c r="A845" s="28">
        <v>55</v>
      </c>
      <c r="B845" s="28" t="s">
        <v>2638</v>
      </c>
      <c r="C845" s="92" t="s">
        <v>2594</v>
      </c>
      <c r="D845" s="28" t="s">
        <v>62</v>
      </c>
      <c r="E845" s="28" t="s">
        <v>2182</v>
      </c>
      <c r="F845" s="28" t="s">
        <v>2528</v>
      </c>
      <c r="G845" s="91">
        <v>7.2</v>
      </c>
      <c r="H845" s="28" t="s">
        <v>32</v>
      </c>
      <c r="I845" s="91">
        <v>7.2</v>
      </c>
      <c r="J845" s="34" t="s">
        <v>2516</v>
      </c>
      <c r="K845" s="54" t="s">
        <v>1254</v>
      </c>
      <c r="L845" s="54" t="s">
        <v>1372</v>
      </c>
      <c r="M845" s="28" t="s">
        <v>2514</v>
      </c>
      <c r="N845" s="28" t="s">
        <v>2514</v>
      </c>
    </row>
    <row r="846" s="19" customFormat="1" ht="24" customHeight="1" spans="1:14">
      <c r="A846" s="28">
        <v>56</v>
      </c>
      <c r="B846" s="28" t="s">
        <v>2639</v>
      </c>
      <c r="C846" s="92" t="s">
        <v>2640</v>
      </c>
      <c r="D846" s="28" t="s">
        <v>62</v>
      </c>
      <c r="E846" s="28" t="s">
        <v>416</v>
      </c>
      <c r="F846" s="28" t="s">
        <v>2528</v>
      </c>
      <c r="G846" s="91">
        <v>13</v>
      </c>
      <c r="H846" s="28" t="s">
        <v>32</v>
      </c>
      <c r="I846" s="91">
        <v>13</v>
      </c>
      <c r="J846" s="34" t="s">
        <v>2516</v>
      </c>
      <c r="K846" s="54" t="s">
        <v>1254</v>
      </c>
      <c r="L846" s="54" t="s">
        <v>1372</v>
      </c>
      <c r="M846" s="28" t="s">
        <v>2514</v>
      </c>
      <c r="N846" s="28" t="s">
        <v>2514</v>
      </c>
    </row>
    <row r="847" s="19" customFormat="1" ht="24" customHeight="1" spans="1:14">
      <c r="A847" s="28">
        <v>57</v>
      </c>
      <c r="B847" s="28" t="s">
        <v>2641</v>
      </c>
      <c r="C847" s="92" t="s">
        <v>2642</v>
      </c>
      <c r="D847" s="28" t="s">
        <v>79</v>
      </c>
      <c r="E847" s="28" t="s">
        <v>475</v>
      </c>
      <c r="F847" s="28" t="s">
        <v>2528</v>
      </c>
      <c r="G847" s="91">
        <v>1.4</v>
      </c>
      <c r="H847" s="28" t="s">
        <v>32</v>
      </c>
      <c r="I847" s="91">
        <v>1.4</v>
      </c>
      <c r="J847" s="34" t="s">
        <v>2516</v>
      </c>
      <c r="K847" s="54" t="s">
        <v>1254</v>
      </c>
      <c r="L847" s="54" t="s">
        <v>1372</v>
      </c>
      <c r="M847" s="28" t="s">
        <v>2514</v>
      </c>
      <c r="N847" s="28" t="s">
        <v>2514</v>
      </c>
    </row>
    <row r="848" s="19" customFormat="1" ht="24" customHeight="1" spans="1:14">
      <c r="A848" s="28">
        <v>58</v>
      </c>
      <c r="B848" s="45" t="s">
        <v>2643</v>
      </c>
      <c r="C848" s="92" t="s">
        <v>2644</v>
      </c>
      <c r="D848" s="28" t="s">
        <v>39</v>
      </c>
      <c r="E848" s="28" t="s">
        <v>2645</v>
      </c>
      <c r="F848" s="28" t="s">
        <v>2528</v>
      </c>
      <c r="G848" s="91">
        <v>9.3</v>
      </c>
      <c r="H848" s="28" t="s">
        <v>32</v>
      </c>
      <c r="I848" s="91">
        <v>9.3</v>
      </c>
      <c r="J848" s="34" t="s">
        <v>2516</v>
      </c>
      <c r="K848" s="54" t="s">
        <v>1254</v>
      </c>
      <c r="L848" s="54" t="s">
        <v>1372</v>
      </c>
      <c r="M848" s="28" t="s">
        <v>2514</v>
      </c>
      <c r="N848" s="28" t="s">
        <v>2514</v>
      </c>
    </row>
    <row r="849" s="19" customFormat="1" ht="24" customHeight="1" spans="1:14">
      <c r="A849" s="28">
        <v>59</v>
      </c>
      <c r="B849" s="28" t="s">
        <v>2646</v>
      </c>
      <c r="C849" s="92" t="s">
        <v>2539</v>
      </c>
      <c r="D849" s="28" t="s">
        <v>56</v>
      </c>
      <c r="E849" s="28" t="s">
        <v>1238</v>
      </c>
      <c r="F849" s="28" t="s">
        <v>2528</v>
      </c>
      <c r="G849" s="91">
        <v>14.8</v>
      </c>
      <c r="H849" s="28" t="s">
        <v>32</v>
      </c>
      <c r="I849" s="91">
        <v>14.8</v>
      </c>
      <c r="J849" s="34" t="s">
        <v>2516</v>
      </c>
      <c r="K849" s="54" t="s">
        <v>1254</v>
      </c>
      <c r="L849" s="54" t="s">
        <v>1372</v>
      </c>
      <c r="M849" s="28" t="s">
        <v>2514</v>
      </c>
      <c r="N849" s="28" t="s">
        <v>2514</v>
      </c>
    </row>
    <row r="850" s="19" customFormat="1" ht="24" customHeight="1" spans="1:14">
      <c r="A850" s="28">
        <v>60</v>
      </c>
      <c r="B850" s="28" t="s">
        <v>2647</v>
      </c>
      <c r="C850" s="92" t="s">
        <v>2632</v>
      </c>
      <c r="D850" s="28" t="s">
        <v>56</v>
      </c>
      <c r="E850" s="28" t="s">
        <v>1238</v>
      </c>
      <c r="F850" s="28" t="s">
        <v>2528</v>
      </c>
      <c r="G850" s="91">
        <v>9.2</v>
      </c>
      <c r="H850" s="28" t="s">
        <v>32</v>
      </c>
      <c r="I850" s="91">
        <v>9.2</v>
      </c>
      <c r="J850" s="34" t="s">
        <v>2516</v>
      </c>
      <c r="K850" s="54" t="s">
        <v>1254</v>
      </c>
      <c r="L850" s="54" t="s">
        <v>1372</v>
      </c>
      <c r="M850" s="28" t="s">
        <v>2514</v>
      </c>
      <c r="N850" s="28" t="s">
        <v>2514</v>
      </c>
    </row>
    <row r="851" s="19" customFormat="1" ht="24" customHeight="1" spans="1:14">
      <c r="A851" s="28">
        <v>61</v>
      </c>
      <c r="B851" s="28" t="s">
        <v>2648</v>
      </c>
      <c r="C851" s="92" t="s">
        <v>2620</v>
      </c>
      <c r="D851" s="28" t="s">
        <v>79</v>
      </c>
      <c r="E851" s="28" t="s">
        <v>874</v>
      </c>
      <c r="F851" s="28" t="s">
        <v>2528</v>
      </c>
      <c r="G851" s="91">
        <v>7.9</v>
      </c>
      <c r="H851" s="28" t="s">
        <v>32</v>
      </c>
      <c r="I851" s="91">
        <v>7.9</v>
      </c>
      <c r="J851" s="34" t="s">
        <v>2516</v>
      </c>
      <c r="K851" s="54" t="s">
        <v>1254</v>
      </c>
      <c r="L851" s="54" t="s">
        <v>1372</v>
      </c>
      <c r="M851" s="28" t="s">
        <v>2514</v>
      </c>
      <c r="N851" s="28" t="s">
        <v>2514</v>
      </c>
    </row>
    <row r="852" s="19" customFormat="1" ht="30" customHeight="1" spans="1:14">
      <c r="A852" s="81" t="s">
        <v>2442</v>
      </c>
      <c r="B852" s="27" t="s">
        <v>2649</v>
      </c>
      <c r="C852" s="29" t="s">
        <v>2509</v>
      </c>
      <c r="D852" s="28"/>
      <c r="E852" s="28"/>
      <c r="F852" s="28"/>
      <c r="G852" s="90"/>
      <c r="H852" s="28"/>
      <c r="I852" s="90"/>
      <c r="J852" s="34"/>
      <c r="K852" s="54"/>
      <c r="L852" s="54"/>
      <c r="M852" s="28"/>
      <c r="N852" s="28">
        <v>242</v>
      </c>
    </row>
    <row r="853" s="19" customFormat="1" ht="24" customHeight="1" spans="1:14">
      <c r="A853" s="28">
        <v>1</v>
      </c>
      <c r="B853" s="28" t="s">
        <v>2650</v>
      </c>
      <c r="C853" s="34" t="s">
        <v>2651</v>
      </c>
      <c r="D853" s="28" t="s">
        <v>56</v>
      </c>
      <c r="E853" s="28" t="s">
        <v>842</v>
      </c>
      <c r="F853" s="28" t="s">
        <v>2528</v>
      </c>
      <c r="G853" s="91">
        <v>1.2</v>
      </c>
      <c r="H853" s="28" t="s">
        <v>32</v>
      </c>
      <c r="I853" s="91">
        <v>1.2</v>
      </c>
      <c r="J853" s="34" t="s">
        <v>2652</v>
      </c>
      <c r="K853" s="54" t="s">
        <v>1254</v>
      </c>
      <c r="L853" s="54" t="s">
        <v>1372</v>
      </c>
      <c r="M853" s="28" t="s">
        <v>2514</v>
      </c>
      <c r="N853" s="28" t="s">
        <v>2514</v>
      </c>
    </row>
    <row r="854" s="19" customFormat="1" ht="24" customHeight="1" spans="1:14">
      <c r="A854" s="28">
        <v>2</v>
      </c>
      <c r="B854" s="28" t="s">
        <v>2653</v>
      </c>
      <c r="C854" s="34" t="s">
        <v>2654</v>
      </c>
      <c r="D854" s="28" t="s">
        <v>56</v>
      </c>
      <c r="E854" s="28" t="s">
        <v>1209</v>
      </c>
      <c r="F854" s="28" t="s">
        <v>2528</v>
      </c>
      <c r="G854" s="91">
        <v>3.9</v>
      </c>
      <c r="H854" s="28" t="s">
        <v>32</v>
      </c>
      <c r="I854" s="91">
        <v>3.9</v>
      </c>
      <c r="J854" s="34" t="s">
        <v>2655</v>
      </c>
      <c r="K854" s="54" t="s">
        <v>1254</v>
      </c>
      <c r="L854" s="54" t="s">
        <v>1372</v>
      </c>
      <c r="M854" s="28" t="s">
        <v>2514</v>
      </c>
      <c r="N854" s="28" t="s">
        <v>2514</v>
      </c>
    </row>
    <row r="855" s="19" customFormat="1" ht="24" customHeight="1" spans="1:14">
      <c r="A855" s="28">
        <v>3</v>
      </c>
      <c r="B855" s="28" t="s">
        <v>2656</v>
      </c>
      <c r="C855" s="34" t="s">
        <v>2657</v>
      </c>
      <c r="D855" s="28" t="s">
        <v>56</v>
      </c>
      <c r="E855" s="28" t="s">
        <v>1220</v>
      </c>
      <c r="F855" s="28" t="s">
        <v>2528</v>
      </c>
      <c r="G855" s="91">
        <v>2.3</v>
      </c>
      <c r="H855" s="28" t="s">
        <v>32</v>
      </c>
      <c r="I855" s="91">
        <v>2.3</v>
      </c>
      <c r="J855" s="34" t="s">
        <v>2658</v>
      </c>
      <c r="K855" s="54" t="s">
        <v>1254</v>
      </c>
      <c r="L855" s="54" t="s">
        <v>1372</v>
      </c>
      <c r="M855" s="28" t="s">
        <v>2514</v>
      </c>
      <c r="N855" s="28" t="s">
        <v>2514</v>
      </c>
    </row>
    <row r="856" s="19" customFormat="1" ht="24" customHeight="1" spans="1:14">
      <c r="A856" s="28">
        <v>4</v>
      </c>
      <c r="B856" s="28" t="s">
        <v>2659</v>
      </c>
      <c r="C856" s="34" t="s">
        <v>2660</v>
      </c>
      <c r="D856" s="28" t="s">
        <v>56</v>
      </c>
      <c r="E856" s="28" t="s">
        <v>1226</v>
      </c>
      <c r="F856" s="28" t="s">
        <v>2528</v>
      </c>
      <c r="G856" s="91">
        <v>0.7</v>
      </c>
      <c r="H856" s="28" t="s">
        <v>32</v>
      </c>
      <c r="I856" s="91">
        <v>0.7</v>
      </c>
      <c r="J856" s="34" t="s">
        <v>2661</v>
      </c>
      <c r="K856" s="54" t="s">
        <v>1254</v>
      </c>
      <c r="L856" s="54" t="s">
        <v>1372</v>
      </c>
      <c r="M856" s="28" t="s">
        <v>2514</v>
      </c>
      <c r="N856" s="28" t="s">
        <v>2514</v>
      </c>
    </row>
    <row r="857" s="19" customFormat="1" ht="24" customHeight="1" spans="1:14">
      <c r="A857" s="28">
        <v>5</v>
      </c>
      <c r="B857" s="28" t="s">
        <v>2662</v>
      </c>
      <c r="C857" s="34" t="s">
        <v>2663</v>
      </c>
      <c r="D857" s="28" t="s">
        <v>56</v>
      </c>
      <c r="E857" s="28" t="s">
        <v>651</v>
      </c>
      <c r="F857" s="28" t="s">
        <v>2528</v>
      </c>
      <c r="G857" s="91">
        <v>1.8</v>
      </c>
      <c r="H857" s="28" t="s">
        <v>32</v>
      </c>
      <c r="I857" s="91">
        <v>1.8</v>
      </c>
      <c r="J857" s="34" t="s">
        <v>2664</v>
      </c>
      <c r="K857" s="54" t="s">
        <v>1254</v>
      </c>
      <c r="L857" s="54" t="s">
        <v>1372</v>
      </c>
      <c r="M857" s="28" t="s">
        <v>2514</v>
      </c>
      <c r="N857" s="28" t="s">
        <v>2514</v>
      </c>
    </row>
    <row r="858" s="19" customFormat="1" ht="24" customHeight="1" spans="1:14">
      <c r="A858" s="28">
        <v>6</v>
      </c>
      <c r="B858" s="28" t="s">
        <v>2665</v>
      </c>
      <c r="C858" s="34" t="s">
        <v>2666</v>
      </c>
      <c r="D858" s="28" t="s">
        <v>45</v>
      </c>
      <c r="E858" s="28" t="s">
        <v>208</v>
      </c>
      <c r="F858" s="28" t="s">
        <v>2528</v>
      </c>
      <c r="G858" s="91">
        <v>53.4</v>
      </c>
      <c r="H858" s="28" t="s">
        <v>32</v>
      </c>
      <c r="I858" s="91">
        <v>53.4</v>
      </c>
      <c r="J858" s="34" t="s">
        <v>2667</v>
      </c>
      <c r="K858" s="54" t="s">
        <v>1254</v>
      </c>
      <c r="L858" s="54" t="s">
        <v>1372</v>
      </c>
      <c r="M858" s="28" t="s">
        <v>2514</v>
      </c>
      <c r="N858" s="28" t="s">
        <v>2514</v>
      </c>
    </row>
    <row r="859" s="19" customFormat="1" ht="24" customHeight="1" spans="1:14">
      <c r="A859" s="28">
        <v>7</v>
      </c>
      <c r="B859" s="28" t="s">
        <v>2668</v>
      </c>
      <c r="C859" s="34" t="s">
        <v>2669</v>
      </c>
      <c r="D859" s="28" t="s">
        <v>45</v>
      </c>
      <c r="E859" s="28" t="s">
        <v>1134</v>
      </c>
      <c r="F859" s="28" t="s">
        <v>2528</v>
      </c>
      <c r="G859" s="91">
        <v>56.6</v>
      </c>
      <c r="H859" s="28" t="s">
        <v>32</v>
      </c>
      <c r="I859" s="91">
        <v>56.6</v>
      </c>
      <c r="J859" s="34" t="s">
        <v>2670</v>
      </c>
      <c r="K859" s="54" t="s">
        <v>1254</v>
      </c>
      <c r="L859" s="54" t="s">
        <v>1372</v>
      </c>
      <c r="M859" s="28" t="s">
        <v>2514</v>
      </c>
      <c r="N859" s="28" t="s">
        <v>2514</v>
      </c>
    </row>
    <row r="860" s="19" customFormat="1" ht="24" customHeight="1" spans="1:14">
      <c r="A860" s="28">
        <v>8</v>
      </c>
      <c r="B860" s="28" t="s">
        <v>2671</v>
      </c>
      <c r="C860" s="34" t="s">
        <v>2672</v>
      </c>
      <c r="D860" s="28" t="s">
        <v>50</v>
      </c>
      <c r="E860" s="28" t="s">
        <v>2673</v>
      </c>
      <c r="F860" s="28" t="s">
        <v>2528</v>
      </c>
      <c r="G860" s="91">
        <v>20.8</v>
      </c>
      <c r="H860" s="28" t="s">
        <v>32</v>
      </c>
      <c r="I860" s="91">
        <v>20.8</v>
      </c>
      <c r="J860" s="34" t="s">
        <v>2516</v>
      </c>
      <c r="K860" s="54" t="s">
        <v>1254</v>
      </c>
      <c r="L860" s="54" t="s">
        <v>1372</v>
      </c>
      <c r="M860" s="28" t="s">
        <v>2514</v>
      </c>
      <c r="N860" s="28" t="s">
        <v>2514</v>
      </c>
    </row>
    <row r="861" s="19" customFormat="1" ht="24" customHeight="1" spans="1:14">
      <c r="A861" s="28">
        <v>9</v>
      </c>
      <c r="B861" s="28" t="s">
        <v>2674</v>
      </c>
      <c r="C861" s="34" t="s">
        <v>2675</v>
      </c>
      <c r="D861" s="28" t="s">
        <v>95</v>
      </c>
      <c r="E861" s="28" t="s">
        <v>266</v>
      </c>
      <c r="F861" s="28" t="s">
        <v>2528</v>
      </c>
      <c r="G861" s="91">
        <v>10.6</v>
      </c>
      <c r="H861" s="28" t="s">
        <v>32</v>
      </c>
      <c r="I861" s="91">
        <v>10.6</v>
      </c>
      <c r="J861" s="34" t="s">
        <v>2516</v>
      </c>
      <c r="K861" s="54" t="s">
        <v>1254</v>
      </c>
      <c r="L861" s="54" t="s">
        <v>1372</v>
      </c>
      <c r="M861" s="28" t="s">
        <v>2514</v>
      </c>
      <c r="N861" s="28" t="s">
        <v>2514</v>
      </c>
    </row>
    <row r="862" s="19" customFormat="1" ht="24" customHeight="1" spans="1:14">
      <c r="A862" s="28">
        <v>10</v>
      </c>
      <c r="B862" s="28" t="s">
        <v>2676</v>
      </c>
      <c r="C862" s="34" t="s">
        <v>2677</v>
      </c>
      <c r="D862" s="28" t="s">
        <v>29</v>
      </c>
      <c r="E862" s="28" t="s">
        <v>819</v>
      </c>
      <c r="F862" s="28" t="s">
        <v>2528</v>
      </c>
      <c r="G862" s="91">
        <v>7</v>
      </c>
      <c r="H862" s="28" t="s">
        <v>32</v>
      </c>
      <c r="I862" s="91">
        <v>7</v>
      </c>
      <c r="J862" s="34" t="s">
        <v>2516</v>
      </c>
      <c r="K862" s="54" t="s">
        <v>1254</v>
      </c>
      <c r="L862" s="54" t="s">
        <v>1372</v>
      </c>
      <c r="M862" s="28" t="s">
        <v>2514</v>
      </c>
      <c r="N862" s="28" t="s">
        <v>2514</v>
      </c>
    </row>
    <row r="863" s="19" customFormat="1" ht="24" customHeight="1" spans="1:14">
      <c r="A863" s="28">
        <v>11</v>
      </c>
      <c r="B863" s="28" t="s">
        <v>2678</v>
      </c>
      <c r="C863" s="34" t="s">
        <v>2679</v>
      </c>
      <c r="D863" s="28" t="s">
        <v>45</v>
      </c>
      <c r="E863" s="28" t="s">
        <v>208</v>
      </c>
      <c r="F863" s="28" t="s">
        <v>2528</v>
      </c>
      <c r="G863" s="91">
        <v>84</v>
      </c>
      <c r="H863" s="28" t="s">
        <v>32</v>
      </c>
      <c r="I863" s="91">
        <v>84</v>
      </c>
      <c r="J863" s="34" t="s">
        <v>2680</v>
      </c>
      <c r="K863" s="54" t="s">
        <v>1254</v>
      </c>
      <c r="L863" s="54" t="s">
        <v>1372</v>
      </c>
      <c r="M863" s="28" t="s">
        <v>2514</v>
      </c>
      <c r="N863" s="28" t="s">
        <v>2514</v>
      </c>
    </row>
    <row r="864" s="19" customFormat="1" ht="22" customHeight="1" spans="1:14">
      <c r="A864" s="81" t="s">
        <v>2681</v>
      </c>
      <c r="B864" s="27" t="s">
        <v>2682</v>
      </c>
      <c r="C864" s="29" t="s">
        <v>2509</v>
      </c>
      <c r="D864" s="28"/>
      <c r="E864" s="28"/>
      <c r="F864" s="28"/>
      <c r="G864" s="90"/>
      <c r="H864" s="28"/>
      <c r="I864" s="90"/>
      <c r="J864" s="34"/>
      <c r="K864" s="54"/>
      <c r="L864" s="54"/>
      <c r="M864" s="28"/>
      <c r="N864" s="28">
        <v>616</v>
      </c>
    </row>
    <row r="865" s="19" customFormat="1" ht="33.75" spans="1:14">
      <c r="A865" s="27">
        <v>1</v>
      </c>
      <c r="B865" s="28" t="s">
        <v>2683</v>
      </c>
      <c r="C865" s="34" t="s">
        <v>2684</v>
      </c>
      <c r="D865" s="28" t="s">
        <v>39</v>
      </c>
      <c r="E865" s="28" t="s">
        <v>823</v>
      </c>
      <c r="F865" s="28" t="s">
        <v>2685</v>
      </c>
      <c r="G865" s="91">
        <v>18</v>
      </c>
      <c r="H865" s="28" t="s">
        <v>32</v>
      </c>
      <c r="I865" s="91">
        <v>18</v>
      </c>
      <c r="J865" s="34" t="s">
        <v>2686</v>
      </c>
      <c r="K865" s="54" t="s">
        <v>1254</v>
      </c>
      <c r="L865" s="54" t="s">
        <v>1372</v>
      </c>
      <c r="M865" s="28" t="s">
        <v>2514</v>
      </c>
      <c r="N865" s="28" t="s">
        <v>2514</v>
      </c>
    </row>
    <row r="866" s="19" customFormat="1" ht="33.75" spans="1:14">
      <c r="A866" s="27">
        <v>2</v>
      </c>
      <c r="B866" s="28" t="s">
        <v>2687</v>
      </c>
      <c r="C866" s="34" t="s">
        <v>2688</v>
      </c>
      <c r="D866" s="28" t="s">
        <v>39</v>
      </c>
      <c r="E866" s="28" t="s">
        <v>389</v>
      </c>
      <c r="F866" s="28" t="s">
        <v>2685</v>
      </c>
      <c r="G866" s="91">
        <v>7</v>
      </c>
      <c r="H866" s="28" t="s">
        <v>32</v>
      </c>
      <c r="I866" s="91">
        <v>7</v>
      </c>
      <c r="J866" s="34" t="s">
        <v>2689</v>
      </c>
      <c r="K866" s="54" t="s">
        <v>1254</v>
      </c>
      <c r="L866" s="54" t="s">
        <v>1372</v>
      </c>
      <c r="M866" s="28" t="s">
        <v>2514</v>
      </c>
      <c r="N866" s="28" t="s">
        <v>2514</v>
      </c>
    </row>
    <row r="867" s="19" customFormat="1" ht="33.75" spans="1:14">
      <c r="A867" s="27">
        <v>3</v>
      </c>
      <c r="B867" s="28" t="s">
        <v>2690</v>
      </c>
      <c r="C867" s="34" t="s">
        <v>2691</v>
      </c>
      <c r="D867" s="28" t="s">
        <v>39</v>
      </c>
      <c r="E867" s="28" t="s">
        <v>1057</v>
      </c>
      <c r="F867" s="28" t="s">
        <v>2685</v>
      </c>
      <c r="G867" s="91">
        <v>33</v>
      </c>
      <c r="H867" s="28" t="s">
        <v>32</v>
      </c>
      <c r="I867" s="91">
        <v>33</v>
      </c>
      <c r="J867" s="34" t="s">
        <v>2692</v>
      </c>
      <c r="K867" s="54" t="s">
        <v>1254</v>
      </c>
      <c r="L867" s="54" t="s">
        <v>1372</v>
      </c>
      <c r="M867" s="28" t="s">
        <v>2514</v>
      </c>
      <c r="N867" s="28" t="s">
        <v>2514</v>
      </c>
    </row>
    <row r="868" s="19" customFormat="1" ht="33.75" spans="1:14">
      <c r="A868" s="27">
        <v>4</v>
      </c>
      <c r="B868" s="28" t="s">
        <v>2693</v>
      </c>
      <c r="C868" s="34" t="s">
        <v>2694</v>
      </c>
      <c r="D868" s="28" t="s">
        <v>84</v>
      </c>
      <c r="E868" s="28" t="s">
        <v>551</v>
      </c>
      <c r="F868" s="28" t="s">
        <v>2685</v>
      </c>
      <c r="G868" s="91">
        <v>6.5</v>
      </c>
      <c r="H868" s="28" t="s">
        <v>32</v>
      </c>
      <c r="I868" s="91">
        <v>6.5</v>
      </c>
      <c r="J868" s="34" t="s">
        <v>2695</v>
      </c>
      <c r="K868" s="54" t="s">
        <v>1254</v>
      </c>
      <c r="L868" s="54" t="s">
        <v>1372</v>
      </c>
      <c r="M868" s="28" t="s">
        <v>2514</v>
      </c>
      <c r="N868" s="28" t="s">
        <v>2514</v>
      </c>
    </row>
    <row r="869" s="19" customFormat="1" ht="33.75" spans="1:14">
      <c r="A869" s="27">
        <v>5</v>
      </c>
      <c r="B869" s="28" t="s">
        <v>2696</v>
      </c>
      <c r="C869" s="34" t="s">
        <v>2697</v>
      </c>
      <c r="D869" s="28" t="s">
        <v>50</v>
      </c>
      <c r="E869" s="28" t="s">
        <v>2009</v>
      </c>
      <c r="F869" s="28" t="s">
        <v>2685</v>
      </c>
      <c r="G869" s="91">
        <v>50</v>
      </c>
      <c r="H869" s="28" t="s">
        <v>32</v>
      </c>
      <c r="I869" s="91">
        <v>50</v>
      </c>
      <c r="J869" s="34" t="s">
        <v>2698</v>
      </c>
      <c r="K869" s="54" t="s">
        <v>1254</v>
      </c>
      <c r="L869" s="54" t="s">
        <v>1372</v>
      </c>
      <c r="M869" s="28" t="s">
        <v>2514</v>
      </c>
      <c r="N869" s="28" t="s">
        <v>2514</v>
      </c>
    </row>
    <row r="870" s="19" customFormat="1" ht="33.75" spans="1:14">
      <c r="A870" s="27">
        <v>6</v>
      </c>
      <c r="B870" s="28" t="s">
        <v>2699</v>
      </c>
      <c r="C870" s="34" t="s">
        <v>2700</v>
      </c>
      <c r="D870" s="28" t="s">
        <v>45</v>
      </c>
      <c r="E870" s="28" t="s">
        <v>1086</v>
      </c>
      <c r="F870" s="28" t="s">
        <v>2685</v>
      </c>
      <c r="G870" s="91">
        <v>61</v>
      </c>
      <c r="H870" s="28" t="s">
        <v>32</v>
      </c>
      <c r="I870" s="91">
        <v>61</v>
      </c>
      <c r="J870" s="34" t="s">
        <v>2701</v>
      </c>
      <c r="K870" s="54" t="s">
        <v>1254</v>
      </c>
      <c r="L870" s="54" t="s">
        <v>1372</v>
      </c>
      <c r="M870" s="28" t="s">
        <v>2514</v>
      </c>
      <c r="N870" s="28" t="s">
        <v>2514</v>
      </c>
    </row>
    <row r="871" s="19" customFormat="1" ht="33.75" spans="1:14">
      <c r="A871" s="27">
        <v>7</v>
      </c>
      <c r="B871" s="28" t="s">
        <v>2702</v>
      </c>
      <c r="C871" s="34" t="s">
        <v>2703</v>
      </c>
      <c r="D871" s="28" t="s">
        <v>45</v>
      </c>
      <c r="E871" s="28" t="s">
        <v>330</v>
      </c>
      <c r="F871" s="28" t="s">
        <v>2685</v>
      </c>
      <c r="G871" s="91">
        <v>37.2</v>
      </c>
      <c r="H871" s="28" t="s">
        <v>32</v>
      </c>
      <c r="I871" s="91">
        <v>37.2</v>
      </c>
      <c r="J871" s="34" t="s">
        <v>2704</v>
      </c>
      <c r="K871" s="54" t="s">
        <v>1254</v>
      </c>
      <c r="L871" s="54" t="s">
        <v>1372</v>
      </c>
      <c r="M871" s="28" t="s">
        <v>2514</v>
      </c>
      <c r="N871" s="28" t="s">
        <v>2514</v>
      </c>
    </row>
    <row r="872" s="19" customFormat="1" ht="33.75" spans="1:14">
      <c r="A872" s="27">
        <v>8</v>
      </c>
      <c r="B872" s="28" t="s">
        <v>2705</v>
      </c>
      <c r="C872" s="34" t="s">
        <v>2706</v>
      </c>
      <c r="D872" s="28" t="s">
        <v>45</v>
      </c>
      <c r="E872" s="28" t="s">
        <v>330</v>
      </c>
      <c r="F872" s="28" t="s">
        <v>2685</v>
      </c>
      <c r="G872" s="91">
        <v>12</v>
      </c>
      <c r="H872" s="28" t="s">
        <v>32</v>
      </c>
      <c r="I872" s="91">
        <v>12</v>
      </c>
      <c r="J872" s="34" t="s">
        <v>2707</v>
      </c>
      <c r="K872" s="54" t="s">
        <v>1254</v>
      </c>
      <c r="L872" s="54" t="s">
        <v>1372</v>
      </c>
      <c r="M872" s="28" t="s">
        <v>2514</v>
      </c>
      <c r="N872" s="28" t="s">
        <v>2514</v>
      </c>
    </row>
    <row r="873" s="19" customFormat="1" ht="33.75" spans="1:14">
      <c r="A873" s="27">
        <v>9</v>
      </c>
      <c r="B873" s="28" t="s">
        <v>2708</v>
      </c>
      <c r="C873" s="34" t="s">
        <v>2709</v>
      </c>
      <c r="D873" s="28" t="s">
        <v>45</v>
      </c>
      <c r="E873" s="28" t="s">
        <v>330</v>
      </c>
      <c r="F873" s="28" t="s">
        <v>2685</v>
      </c>
      <c r="G873" s="91">
        <v>66</v>
      </c>
      <c r="H873" s="28" t="s">
        <v>32</v>
      </c>
      <c r="I873" s="91">
        <v>66</v>
      </c>
      <c r="J873" s="34" t="s">
        <v>2710</v>
      </c>
      <c r="K873" s="54" t="s">
        <v>1254</v>
      </c>
      <c r="L873" s="54" t="s">
        <v>1372</v>
      </c>
      <c r="M873" s="28" t="s">
        <v>2514</v>
      </c>
      <c r="N873" s="28" t="s">
        <v>2514</v>
      </c>
    </row>
    <row r="874" s="19" customFormat="1" ht="33.75" spans="1:14">
      <c r="A874" s="27">
        <v>10</v>
      </c>
      <c r="B874" s="28" t="s">
        <v>2711</v>
      </c>
      <c r="C874" s="34" t="s">
        <v>2712</v>
      </c>
      <c r="D874" s="28" t="s">
        <v>45</v>
      </c>
      <c r="E874" s="28" t="s">
        <v>330</v>
      </c>
      <c r="F874" s="28" t="s">
        <v>2685</v>
      </c>
      <c r="G874" s="91">
        <v>40</v>
      </c>
      <c r="H874" s="28" t="s">
        <v>32</v>
      </c>
      <c r="I874" s="91">
        <v>40</v>
      </c>
      <c r="J874" s="34" t="s">
        <v>2713</v>
      </c>
      <c r="K874" s="54" t="s">
        <v>1254</v>
      </c>
      <c r="L874" s="54" t="s">
        <v>1372</v>
      </c>
      <c r="M874" s="28" t="s">
        <v>2514</v>
      </c>
      <c r="N874" s="28" t="s">
        <v>2514</v>
      </c>
    </row>
    <row r="875" s="19" customFormat="1" ht="33.75" spans="1:14">
      <c r="A875" s="27">
        <v>11</v>
      </c>
      <c r="B875" s="28" t="s">
        <v>2714</v>
      </c>
      <c r="C875" s="34" t="s">
        <v>2715</v>
      </c>
      <c r="D875" s="28" t="s">
        <v>45</v>
      </c>
      <c r="E875" s="28" t="s">
        <v>330</v>
      </c>
      <c r="F875" s="28" t="s">
        <v>2685</v>
      </c>
      <c r="G875" s="91">
        <v>28</v>
      </c>
      <c r="H875" s="28" t="s">
        <v>32</v>
      </c>
      <c r="I875" s="91">
        <v>28</v>
      </c>
      <c r="J875" s="34" t="s">
        <v>2716</v>
      </c>
      <c r="K875" s="54" t="s">
        <v>1254</v>
      </c>
      <c r="L875" s="54" t="s">
        <v>1372</v>
      </c>
      <c r="M875" s="28" t="s">
        <v>2514</v>
      </c>
      <c r="N875" s="28" t="s">
        <v>2514</v>
      </c>
    </row>
    <row r="876" s="19" customFormat="1" ht="33.75" spans="1:14">
      <c r="A876" s="27">
        <v>12</v>
      </c>
      <c r="B876" s="28" t="s">
        <v>2717</v>
      </c>
      <c r="C876" s="34" t="s">
        <v>2718</v>
      </c>
      <c r="D876" s="28" t="s">
        <v>45</v>
      </c>
      <c r="E876" s="28" t="s">
        <v>1086</v>
      </c>
      <c r="F876" s="28" t="s">
        <v>2685</v>
      </c>
      <c r="G876" s="91">
        <v>48</v>
      </c>
      <c r="H876" s="28" t="s">
        <v>32</v>
      </c>
      <c r="I876" s="91">
        <v>48</v>
      </c>
      <c r="J876" s="34" t="s">
        <v>2719</v>
      </c>
      <c r="K876" s="54" t="s">
        <v>1254</v>
      </c>
      <c r="L876" s="54" t="s">
        <v>1372</v>
      </c>
      <c r="M876" s="28" t="s">
        <v>2514</v>
      </c>
      <c r="N876" s="28" t="s">
        <v>2514</v>
      </c>
    </row>
    <row r="877" s="19" customFormat="1" ht="33.75" spans="1:14">
      <c r="A877" s="27">
        <v>13</v>
      </c>
      <c r="B877" s="28" t="s">
        <v>2720</v>
      </c>
      <c r="C877" s="34" t="s">
        <v>2721</v>
      </c>
      <c r="D877" s="28" t="s">
        <v>45</v>
      </c>
      <c r="E877" s="28" t="s">
        <v>1086</v>
      </c>
      <c r="F877" s="28" t="s">
        <v>2685</v>
      </c>
      <c r="G877" s="91">
        <v>46</v>
      </c>
      <c r="H877" s="28" t="s">
        <v>32</v>
      </c>
      <c r="I877" s="91">
        <v>46</v>
      </c>
      <c r="J877" s="34" t="s">
        <v>2710</v>
      </c>
      <c r="K877" s="54" t="s">
        <v>1254</v>
      </c>
      <c r="L877" s="54" t="s">
        <v>1372</v>
      </c>
      <c r="M877" s="28" t="s">
        <v>2514</v>
      </c>
      <c r="N877" s="28" t="s">
        <v>2514</v>
      </c>
    </row>
    <row r="878" s="19" customFormat="1" ht="33.75" spans="1:14">
      <c r="A878" s="27">
        <v>14</v>
      </c>
      <c r="B878" s="28" t="s">
        <v>2722</v>
      </c>
      <c r="C878" s="34" t="s">
        <v>2700</v>
      </c>
      <c r="D878" s="28" t="s">
        <v>45</v>
      </c>
      <c r="E878" s="28" t="s">
        <v>2723</v>
      </c>
      <c r="F878" s="28" t="s">
        <v>2685</v>
      </c>
      <c r="G878" s="91">
        <v>50</v>
      </c>
      <c r="H878" s="28" t="s">
        <v>32</v>
      </c>
      <c r="I878" s="91">
        <v>50</v>
      </c>
      <c r="J878" s="34" t="s">
        <v>2713</v>
      </c>
      <c r="K878" s="54" t="s">
        <v>1254</v>
      </c>
      <c r="L878" s="54" t="s">
        <v>1372</v>
      </c>
      <c r="M878" s="28" t="s">
        <v>2514</v>
      </c>
      <c r="N878" s="28" t="s">
        <v>2514</v>
      </c>
    </row>
    <row r="879" s="19" customFormat="1" ht="33.75" spans="1:14">
      <c r="A879" s="27">
        <v>15</v>
      </c>
      <c r="B879" s="28" t="s">
        <v>2724</v>
      </c>
      <c r="C879" s="34" t="s">
        <v>2725</v>
      </c>
      <c r="D879" s="28" t="s">
        <v>45</v>
      </c>
      <c r="E879" s="28" t="s">
        <v>2723</v>
      </c>
      <c r="F879" s="28" t="s">
        <v>2685</v>
      </c>
      <c r="G879" s="91">
        <v>35</v>
      </c>
      <c r="H879" s="28" t="s">
        <v>32</v>
      </c>
      <c r="I879" s="91">
        <v>35</v>
      </c>
      <c r="J879" s="34" t="s">
        <v>2716</v>
      </c>
      <c r="K879" s="54" t="s">
        <v>1254</v>
      </c>
      <c r="L879" s="54" t="s">
        <v>1372</v>
      </c>
      <c r="M879" s="28" t="s">
        <v>2514</v>
      </c>
      <c r="N879" s="28" t="s">
        <v>2514</v>
      </c>
    </row>
    <row r="880" s="19" customFormat="1" ht="33.75" spans="1:14">
      <c r="A880" s="27">
        <v>16</v>
      </c>
      <c r="B880" s="28" t="s">
        <v>2726</v>
      </c>
      <c r="C880" s="34" t="s">
        <v>2727</v>
      </c>
      <c r="D880" s="28" t="s">
        <v>45</v>
      </c>
      <c r="E880" s="28" t="s">
        <v>1086</v>
      </c>
      <c r="F880" s="28" t="s">
        <v>2685</v>
      </c>
      <c r="G880" s="91">
        <v>58.4</v>
      </c>
      <c r="H880" s="28" t="s">
        <v>32</v>
      </c>
      <c r="I880" s="91">
        <v>58.4</v>
      </c>
      <c r="J880" s="34" t="s">
        <v>2719</v>
      </c>
      <c r="K880" s="54" t="s">
        <v>1254</v>
      </c>
      <c r="L880" s="54" t="s">
        <v>1372</v>
      </c>
      <c r="M880" s="28" t="s">
        <v>2514</v>
      </c>
      <c r="N880" s="28" t="s">
        <v>2514</v>
      </c>
    </row>
    <row r="881" s="19" customFormat="1" ht="33.75" spans="1:14">
      <c r="A881" s="27">
        <v>17</v>
      </c>
      <c r="B881" s="28" t="s">
        <v>2728</v>
      </c>
      <c r="C881" s="34" t="s">
        <v>2718</v>
      </c>
      <c r="D881" s="28" t="s">
        <v>50</v>
      </c>
      <c r="E881" s="28" t="s">
        <v>2729</v>
      </c>
      <c r="F881" s="28" t="s">
        <v>2685</v>
      </c>
      <c r="G881" s="91">
        <v>20</v>
      </c>
      <c r="H881" s="28" t="s">
        <v>32</v>
      </c>
      <c r="I881" s="91">
        <v>20</v>
      </c>
      <c r="J881" s="34" t="s">
        <v>2730</v>
      </c>
      <c r="K881" s="54" t="s">
        <v>1254</v>
      </c>
      <c r="L881" s="54" t="s">
        <v>1372</v>
      </c>
      <c r="M881" s="28" t="s">
        <v>2514</v>
      </c>
      <c r="N881" s="28" t="s">
        <v>2514</v>
      </c>
    </row>
    <row r="882" s="19" customFormat="1" ht="22.5" spans="1:14">
      <c r="A882" s="81" t="s">
        <v>2731</v>
      </c>
      <c r="B882" s="27" t="s">
        <v>2732</v>
      </c>
      <c r="C882" s="29" t="s">
        <v>2509</v>
      </c>
      <c r="D882" s="28"/>
      <c r="E882" s="28"/>
      <c r="F882" s="28"/>
      <c r="G882" s="90"/>
      <c r="H882" s="28"/>
      <c r="I882" s="90"/>
      <c r="J882" s="34"/>
      <c r="K882" s="54"/>
      <c r="L882" s="54"/>
      <c r="M882" s="28"/>
      <c r="N882" s="28">
        <v>723</v>
      </c>
    </row>
    <row r="883" s="19" customFormat="1" ht="33.75" spans="1:14">
      <c r="A883" s="28">
        <v>1</v>
      </c>
      <c r="B883" s="94" t="s">
        <v>2733</v>
      </c>
      <c r="C883" s="34" t="s">
        <v>2734</v>
      </c>
      <c r="D883" s="28" t="s">
        <v>29</v>
      </c>
      <c r="E883" s="28" t="s">
        <v>604</v>
      </c>
      <c r="F883" s="28" t="s">
        <v>2735</v>
      </c>
      <c r="G883" s="91">
        <v>84</v>
      </c>
      <c r="H883" s="28" t="s">
        <v>32</v>
      </c>
      <c r="I883" s="91">
        <v>84</v>
      </c>
      <c r="J883" s="34" t="s">
        <v>2689</v>
      </c>
      <c r="K883" s="54" t="s">
        <v>1254</v>
      </c>
      <c r="L883" s="54" t="s">
        <v>1372</v>
      </c>
      <c r="M883" s="28" t="s">
        <v>2514</v>
      </c>
      <c r="N883" s="28" t="s">
        <v>2514</v>
      </c>
    </row>
    <row r="884" s="19" customFormat="1" ht="33.75" spans="1:14">
      <c r="A884" s="28">
        <v>2</v>
      </c>
      <c r="B884" s="94" t="s">
        <v>2736</v>
      </c>
      <c r="C884" s="34" t="s">
        <v>2737</v>
      </c>
      <c r="D884" s="28" t="s">
        <v>73</v>
      </c>
      <c r="E884" s="28" t="s">
        <v>2604</v>
      </c>
      <c r="F884" s="28" t="s">
        <v>2735</v>
      </c>
      <c r="G884" s="91">
        <v>72</v>
      </c>
      <c r="H884" s="28" t="s">
        <v>32</v>
      </c>
      <c r="I884" s="91">
        <v>72</v>
      </c>
      <c r="J884" s="34" t="s">
        <v>2738</v>
      </c>
      <c r="K884" s="54" t="s">
        <v>1254</v>
      </c>
      <c r="L884" s="54" t="s">
        <v>1372</v>
      </c>
      <c r="M884" s="28" t="s">
        <v>2514</v>
      </c>
      <c r="N884" s="28" t="s">
        <v>2514</v>
      </c>
    </row>
    <row r="885" s="19" customFormat="1" ht="33.75" spans="1:14">
      <c r="A885" s="28">
        <v>3</v>
      </c>
      <c r="B885" s="94" t="s">
        <v>2739</v>
      </c>
      <c r="C885" s="34" t="s">
        <v>2740</v>
      </c>
      <c r="D885" s="28" t="s">
        <v>89</v>
      </c>
      <c r="E885" s="28" t="s">
        <v>700</v>
      </c>
      <c r="F885" s="28" t="s">
        <v>2735</v>
      </c>
      <c r="G885" s="91">
        <v>72</v>
      </c>
      <c r="H885" s="28" t="s">
        <v>32</v>
      </c>
      <c r="I885" s="91">
        <v>72</v>
      </c>
      <c r="J885" s="34" t="s">
        <v>2741</v>
      </c>
      <c r="K885" s="54" t="s">
        <v>1254</v>
      </c>
      <c r="L885" s="54" t="s">
        <v>1372</v>
      </c>
      <c r="M885" s="28" t="s">
        <v>2514</v>
      </c>
      <c r="N885" s="28" t="s">
        <v>2514</v>
      </c>
    </row>
    <row r="886" s="19" customFormat="1" ht="33.75" spans="1:14">
      <c r="A886" s="28">
        <v>4</v>
      </c>
      <c r="B886" s="28" t="s">
        <v>2742</v>
      </c>
      <c r="C886" s="95" t="s">
        <v>2743</v>
      </c>
      <c r="D886" s="28" t="s">
        <v>56</v>
      </c>
      <c r="E886" s="28" t="s">
        <v>842</v>
      </c>
      <c r="F886" s="28" t="s">
        <v>2735</v>
      </c>
      <c r="G886" s="91">
        <v>43</v>
      </c>
      <c r="H886" s="28" t="s">
        <v>32</v>
      </c>
      <c r="I886" s="91">
        <v>43</v>
      </c>
      <c r="J886" s="34" t="s">
        <v>2744</v>
      </c>
      <c r="K886" s="54" t="s">
        <v>1254</v>
      </c>
      <c r="L886" s="54" t="s">
        <v>1372</v>
      </c>
      <c r="M886" s="28" t="s">
        <v>2514</v>
      </c>
      <c r="N886" s="28" t="s">
        <v>2514</v>
      </c>
    </row>
    <row r="887" s="19" customFormat="1" ht="33.75" spans="1:14">
      <c r="A887" s="28">
        <v>5</v>
      </c>
      <c r="B887" s="28" t="s">
        <v>2745</v>
      </c>
      <c r="C887" s="95" t="s">
        <v>2743</v>
      </c>
      <c r="D887" s="28" t="s">
        <v>62</v>
      </c>
      <c r="E887" s="28" t="s">
        <v>721</v>
      </c>
      <c r="F887" s="28" t="s">
        <v>2735</v>
      </c>
      <c r="G887" s="91">
        <v>36</v>
      </c>
      <c r="H887" s="28" t="s">
        <v>32</v>
      </c>
      <c r="I887" s="91">
        <v>36</v>
      </c>
      <c r="J887" s="34" t="s">
        <v>2746</v>
      </c>
      <c r="K887" s="54" t="s">
        <v>1254</v>
      </c>
      <c r="L887" s="54" t="s">
        <v>1372</v>
      </c>
      <c r="M887" s="28" t="s">
        <v>2514</v>
      </c>
      <c r="N887" s="28" t="s">
        <v>2514</v>
      </c>
    </row>
    <row r="888" s="19" customFormat="1" ht="33.75" spans="1:14">
      <c r="A888" s="28">
        <v>6</v>
      </c>
      <c r="B888" s="28" t="s">
        <v>2747</v>
      </c>
      <c r="C888" s="95" t="s">
        <v>2748</v>
      </c>
      <c r="D888" s="28" t="s">
        <v>56</v>
      </c>
      <c r="E888" s="28" t="s">
        <v>898</v>
      </c>
      <c r="F888" s="28" t="s">
        <v>2735</v>
      </c>
      <c r="G888" s="91">
        <v>60</v>
      </c>
      <c r="H888" s="28" t="s">
        <v>32</v>
      </c>
      <c r="I888" s="91">
        <v>60</v>
      </c>
      <c r="J888" s="34" t="s">
        <v>2749</v>
      </c>
      <c r="K888" s="54" t="s">
        <v>1254</v>
      </c>
      <c r="L888" s="54" t="s">
        <v>1372</v>
      </c>
      <c r="M888" s="28" t="s">
        <v>2514</v>
      </c>
      <c r="N888" s="28" t="s">
        <v>2514</v>
      </c>
    </row>
    <row r="889" s="19" customFormat="1" ht="33.75" spans="1:14">
      <c r="A889" s="28">
        <v>7</v>
      </c>
      <c r="B889" s="28" t="s">
        <v>2750</v>
      </c>
      <c r="C889" s="95" t="s">
        <v>2751</v>
      </c>
      <c r="D889" s="28" t="s">
        <v>56</v>
      </c>
      <c r="E889" s="28" t="s">
        <v>1660</v>
      </c>
      <c r="F889" s="28" t="s">
        <v>2735</v>
      </c>
      <c r="G889" s="91">
        <v>36</v>
      </c>
      <c r="H889" s="28" t="s">
        <v>32</v>
      </c>
      <c r="I889" s="91">
        <v>36</v>
      </c>
      <c r="J889" s="34" t="s">
        <v>2738</v>
      </c>
      <c r="K889" s="54" t="s">
        <v>1254</v>
      </c>
      <c r="L889" s="54" t="s">
        <v>1372</v>
      </c>
      <c r="M889" s="28" t="s">
        <v>2514</v>
      </c>
      <c r="N889" s="28" t="s">
        <v>2514</v>
      </c>
    </row>
    <row r="890" s="19" customFormat="1" ht="33.75" spans="1:14">
      <c r="A890" s="28">
        <v>8</v>
      </c>
      <c r="B890" s="28" t="s">
        <v>2752</v>
      </c>
      <c r="C890" s="95" t="s">
        <v>2748</v>
      </c>
      <c r="D890" s="28" t="s">
        <v>56</v>
      </c>
      <c r="E890" s="28" t="s">
        <v>1220</v>
      </c>
      <c r="F890" s="28" t="s">
        <v>2735</v>
      </c>
      <c r="G890" s="91">
        <v>60</v>
      </c>
      <c r="H890" s="28" t="s">
        <v>32</v>
      </c>
      <c r="I890" s="91">
        <v>60</v>
      </c>
      <c r="J890" s="34" t="s">
        <v>2753</v>
      </c>
      <c r="K890" s="54" t="s">
        <v>1254</v>
      </c>
      <c r="L890" s="54" t="s">
        <v>1372</v>
      </c>
      <c r="M890" s="28" t="s">
        <v>2514</v>
      </c>
      <c r="N890" s="28" t="s">
        <v>2514</v>
      </c>
    </row>
    <row r="891" s="19" customFormat="1" ht="33.75" spans="1:14">
      <c r="A891" s="28">
        <v>9</v>
      </c>
      <c r="B891" s="28" t="s">
        <v>2754</v>
      </c>
      <c r="C891" s="95" t="s">
        <v>2748</v>
      </c>
      <c r="D891" s="28" t="s">
        <v>56</v>
      </c>
      <c r="E891" s="28" t="s">
        <v>534</v>
      </c>
      <c r="F891" s="28" t="s">
        <v>2735</v>
      </c>
      <c r="G891" s="91">
        <v>60</v>
      </c>
      <c r="H891" s="28" t="s">
        <v>32</v>
      </c>
      <c r="I891" s="91">
        <v>60</v>
      </c>
      <c r="J891" s="34" t="s">
        <v>2755</v>
      </c>
      <c r="K891" s="54" t="s">
        <v>1254</v>
      </c>
      <c r="L891" s="54" t="s">
        <v>1372</v>
      </c>
      <c r="M891" s="28" t="s">
        <v>2514</v>
      </c>
      <c r="N891" s="28" t="s">
        <v>2514</v>
      </c>
    </row>
    <row r="892" s="19" customFormat="1" ht="33.75" spans="1:14">
      <c r="A892" s="28">
        <v>10</v>
      </c>
      <c r="B892" s="28" t="s">
        <v>2756</v>
      </c>
      <c r="C892" s="95" t="s">
        <v>2734</v>
      </c>
      <c r="D892" s="28" t="s">
        <v>50</v>
      </c>
      <c r="E892" s="28" t="s">
        <v>1646</v>
      </c>
      <c r="F892" s="28" t="s">
        <v>2735</v>
      </c>
      <c r="G892" s="91">
        <v>130</v>
      </c>
      <c r="H892" s="28" t="s">
        <v>32</v>
      </c>
      <c r="I892" s="91">
        <v>130</v>
      </c>
      <c r="J892" s="34" t="s">
        <v>2521</v>
      </c>
      <c r="K892" s="54" t="s">
        <v>1254</v>
      </c>
      <c r="L892" s="54" t="s">
        <v>1372</v>
      </c>
      <c r="M892" s="28" t="s">
        <v>2514</v>
      </c>
      <c r="N892" s="28" t="s">
        <v>2514</v>
      </c>
    </row>
    <row r="893" s="19" customFormat="1" ht="33.75" spans="1:14">
      <c r="A893" s="28">
        <v>11</v>
      </c>
      <c r="B893" s="28" t="s">
        <v>2757</v>
      </c>
      <c r="C893" s="95" t="s">
        <v>2758</v>
      </c>
      <c r="D893" s="28" t="s">
        <v>56</v>
      </c>
      <c r="E893" s="28" t="s">
        <v>1660</v>
      </c>
      <c r="F893" s="28" t="s">
        <v>2735</v>
      </c>
      <c r="G893" s="91">
        <v>70</v>
      </c>
      <c r="H893" s="28" t="s">
        <v>32</v>
      </c>
      <c r="I893" s="91">
        <v>70</v>
      </c>
      <c r="J893" s="34" t="s">
        <v>2759</v>
      </c>
      <c r="K893" s="54" t="s">
        <v>1254</v>
      </c>
      <c r="L893" s="54" t="s">
        <v>1372</v>
      </c>
      <c r="M893" s="28" t="s">
        <v>2514</v>
      </c>
      <c r="N893" s="28" t="s">
        <v>2514</v>
      </c>
    </row>
    <row r="894" s="19" customFormat="1" ht="22.5" spans="1:14">
      <c r="A894" s="81" t="s">
        <v>2760</v>
      </c>
      <c r="B894" s="27" t="s">
        <v>2732</v>
      </c>
      <c r="C894" s="29" t="s">
        <v>2509</v>
      </c>
      <c r="D894" s="28"/>
      <c r="E894" s="28"/>
      <c r="F894" s="28"/>
      <c r="G894" s="90"/>
      <c r="H894" s="28" t="s">
        <v>32</v>
      </c>
      <c r="I894" s="90"/>
      <c r="J894" s="34"/>
      <c r="K894" s="54"/>
      <c r="L894" s="54"/>
      <c r="M894" s="28"/>
      <c r="N894" s="27">
        <v>111</v>
      </c>
    </row>
    <row r="895" s="19" customFormat="1" ht="45" spans="1:14">
      <c r="A895" s="28">
        <v>1</v>
      </c>
      <c r="B895" s="28" t="s">
        <v>2761</v>
      </c>
      <c r="C895" s="95" t="s">
        <v>2762</v>
      </c>
      <c r="D895" s="28" t="s">
        <v>2763</v>
      </c>
      <c r="E895" s="28" t="s">
        <v>2764</v>
      </c>
      <c r="F895" s="28" t="s">
        <v>2765</v>
      </c>
      <c r="G895" s="91">
        <v>111</v>
      </c>
      <c r="H895" s="28" t="s">
        <v>32</v>
      </c>
      <c r="I895" s="91">
        <v>111</v>
      </c>
      <c r="J895" s="34" t="s">
        <v>2766</v>
      </c>
      <c r="K895" s="54" t="s">
        <v>1254</v>
      </c>
      <c r="L895" s="54" t="s">
        <v>1372</v>
      </c>
      <c r="M895" s="28" t="s">
        <v>2514</v>
      </c>
      <c r="N895" s="28" t="s">
        <v>2514</v>
      </c>
    </row>
    <row r="896" s="19" customFormat="1" ht="22.5" spans="1:14">
      <c r="A896" s="27" t="s">
        <v>111</v>
      </c>
      <c r="B896" s="27" t="s">
        <v>2767</v>
      </c>
      <c r="C896" s="29" t="s">
        <v>2768</v>
      </c>
      <c r="D896" s="27"/>
      <c r="E896" s="27"/>
      <c r="F896" s="27"/>
      <c r="G896" s="30"/>
      <c r="H896" s="28"/>
      <c r="I896" s="30"/>
      <c r="J896" s="29"/>
      <c r="K896" s="57"/>
      <c r="L896" s="57"/>
      <c r="M896" s="27"/>
      <c r="N896" s="27">
        <v>150</v>
      </c>
    </row>
    <row r="897" s="19" customFormat="1" ht="22.5" spans="1:14">
      <c r="A897" s="28">
        <v>1</v>
      </c>
      <c r="B897" s="28" t="s">
        <v>2769</v>
      </c>
      <c r="C897" s="34" t="s">
        <v>2770</v>
      </c>
      <c r="D897" s="28" t="s">
        <v>2771</v>
      </c>
      <c r="E897" s="28" t="s">
        <v>2772</v>
      </c>
      <c r="F897" s="28" t="s">
        <v>2773</v>
      </c>
      <c r="G897" s="31">
        <v>150</v>
      </c>
      <c r="H897" s="28" t="s">
        <v>1263</v>
      </c>
      <c r="I897" s="31">
        <v>150</v>
      </c>
      <c r="J897" s="34" t="s">
        <v>2774</v>
      </c>
      <c r="K897" s="66" t="s">
        <v>109</v>
      </c>
      <c r="L897" s="66" t="s">
        <v>110</v>
      </c>
      <c r="M897" s="28" t="s">
        <v>2775</v>
      </c>
      <c r="N897" s="28" t="s">
        <v>2775</v>
      </c>
    </row>
    <row r="898" s="19" customFormat="1" ht="34" customHeight="1" spans="1:14">
      <c r="A898" s="27" t="s">
        <v>174</v>
      </c>
      <c r="B898" s="27" t="s">
        <v>2776</v>
      </c>
      <c r="C898" s="29" t="s">
        <v>113</v>
      </c>
      <c r="D898" s="27"/>
      <c r="E898" s="27"/>
      <c r="F898" s="27"/>
      <c r="G898" s="96"/>
      <c r="H898" s="28"/>
      <c r="I898" s="96"/>
      <c r="J898" s="29"/>
      <c r="K898" s="101"/>
      <c r="L898" s="101"/>
      <c r="M898" s="27"/>
      <c r="N898" s="27">
        <v>800</v>
      </c>
    </row>
    <row r="899" s="19" customFormat="1" ht="69" customHeight="1" spans="1:14">
      <c r="A899" s="27">
        <v>1</v>
      </c>
      <c r="B899" s="64" t="s">
        <v>2777</v>
      </c>
      <c r="C899" s="97" t="s">
        <v>2778</v>
      </c>
      <c r="D899" s="28" t="s">
        <v>29</v>
      </c>
      <c r="E899" s="28" t="s">
        <v>616</v>
      </c>
      <c r="F899" s="98" t="s">
        <v>2779</v>
      </c>
      <c r="G899" s="40">
        <v>38.8</v>
      </c>
      <c r="H899" s="27" t="s">
        <v>32</v>
      </c>
      <c r="I899" s="40">
        <v>38.8</v>
      </c>
      <c r="J899" s="34" t="s">
        <v>2780</v>
      </c>
      <c r="K899" s="28">
        <v>2020.4</v>
      </c>
      <c r="L899" s="28">
        <v>2020.11</v>
      </c>
      <c r="M899" s="28" t="s">
        <v>2781</v>
      </c>
      <c r="N899" s="28" t="s">
        <v>2782</v>
      </c>
    </row>
    <row r="900" s="19" customFormat="1" ht="69" customHeight="1" spans="1:14">
      <c r="A900" s="27">
        <v>2</v>
      </c>
      <c r="B900" s="64" t="s">
        <v>2783</v>
      </c>
      <c r="C900" s="97" t="s">
        <v>2784</v>
      </c>
      <c r="D900" s="28" t="s">
        <v>29</v>
      </c>
      <c r="E900" s="28" t="s">
        <v>2785</v>
      </c>
      <c r="F900" s="98" t="s">
        <v>2779</v>
      </c>
      <c r="G900" s="40">
        <v>34.1</v>
      </c>
      <c r="H900" s="27" t="s">
        <v>32</v>
      </c>
      <c r="I900" s="40">
        <v>34.1</v>
      </c>
      <c r="J900" s="34" t="s">
        <v>2786</v>
      </c>
      <c r="K900" s="28">
        <v>2020.4</v>
      </c>
      <c r="L900" s="28">
        <v>2020.11</v>
      </c>
      <c r="M900" s="28" t="s">
        <v>2781</v>
      </c>
      <c r="N900" s="28" t="s">
        <v>2782</v>
      </c>
    </row>
    <row r="901" s="19" customFormat="1" ht="72" customHeight="1" spans="1:14">
      <c r="A901" s="27">
        <v>3</v>
      </c>
      <c r="B901" s="64" t="s">
        <v>2787</v>
      </c>
      <c r="C901" s="97" t="s">
        <v>2788</v>
      </c>
      <c r="D901" s="28" t="s">
        <v>29</v>
      </c>
      <c r="E901" s="28" t="s">
        <v>1844</v>
      </c>
      <c r="F901" s="98" t="s">
        <v>2779</v>
      </c>
      <c r="G901" s="40">
        <v>35.6</v>
      </c>
      <c r="H901" s="27" t="s">
        <v>32</v>
      </c>
      <c r="I901" s="40">
        <v>35.6</v>
      </c>
      <c r="J901" s="34" t="s">
        <v>2789</v>
      </c>
      <c r="K901" s="28">
        <v>2020.4</v>
      </c>
      <c r="L901" s="28">
        <v>2020.11</v>
      </c>
      <c r="M901" s="28" t="s">
        <v>2781</v>
      </c>
      <c r="N901" s="28" t="s">
        <v>2782</v>
      </c>
    </row>
    <row r="902" s="19" customFormat="1" ht="63" customHeight="1" spans="1:14">
      <c r="A902" s="27">
        <v>4</v>
      </c>
      <c r="B902" s="64" t="s">
        <v>2790</v>
      </c>
      <c r="C902" s="97" t="s">
        <v>2791</v>
      </c>
      <c r="D902" s="28" t="s">
        <v>29</v>
      </c>
      <c r="E902" s="28" t="s">
        <v>2587</v>
      </c>
      <c r="F902" s="98" t="s">
        <v>2779</v>
      </c>
      <c r="G902" s="40">
        <v>36.3</v>
      </c>
      <c r="H902" s="27" t="s">
        <v>32</v>
      </c>
      <c r="I902" s="40">
        <v>36.3</v>
      </c>
      <c r="J902" s="34" t="s">
        <v>2792</v>
      </c>
      <c r="K902" s="28">
        <v>2020.4</v>
      </c>
      <c r="L902" s="28">
        <v>2020.11</v>
      </c>
      <c r="M902" s="28" t="s">
        <v>2781</v>
      </c>
      <c r="N902" s="28" t="s">
        <v>2782</v>
      </c>
    </row>
    <row r="903" s="19" customFormat="1" ht="63" customHeight="1" spans="1:14">
      <c r="A903" s="27">
        <v>5</v>
      </c>
      <c r="B903" s="64" t="s">
        <v>2793</v>
      </c>
      <c r="C903" s="34" t="s">
        <v>2794</v>
      </c>
      <c r="D903" s="28" t="s">
        <v>29</v>
      </c>
      <c r="E903" s="28" t="s">
        <v>2795</v>
      </c>
      <c r="F903" s="98" t="s">
        <v>2779</v>
      </c>
      <c r="G903" s="40">
        <v>38.8</v>
      </c>
      <c r="H903" s="27" t="s">
        <v>32</v>
      </c>
      <c r="I903" s="40">
        <v>38.8</v>
      </c>
      <c r="J903" s="34" t="s">
        <v>2796</v>
      </c>
      <c r="K903" s="28">
        <v>2020.4</v>
      </c>
      <c r="L903" s="28">
        <v>2020.11</v>
      </c>
      <c r="M903" s="28" t="s">
        <v>2781</v>
      </c>
      <c r="N903" s="28" t="s">
        <v>2782</v>
      </c>
    </row>
    <row r="904" s="19" customFormat="1" ht="63" customHeight="1" spans="1:14">
      <c r="A904" s="27">
        <v>6</v>
      </c>
      <c r="B904" s="64" t="s">
        <v>2797</v>
      </c>
      <c r="C904" s="97" t="s">
        <v>2798</v>
      </c>
      <c r="D904" s="28" t="s">
        <v>79</v>
      </c>
      <c r="E904" s="28" t="s">
        <v>261</v>
      </c>
      <c r="F904" s="98" t="s">
        <v>2799</v>
      </c>
      <c r="G904" s="40">
        <v>35.6</v>
      </c>
      <c r="H904" s="27" t="s">
        <v>32</v>
      </c>
      <c r="I904" s="40">
        <v>35.6</v>
      </c>
      <c r="J904" s="34" t="s">
        <v>2800</v>
      </c>
      <c r="K904" s="28">
        <v>2020.4</v>
      </c>
      <c r="L904" s="28">
        <v>2020.11</v>
      </c>
      <c r="M904" s="28" t="s">
        <v>2781</v>
      </c>
      <c r="N904" s="28" t="s">
        <v>2782</v>
      </c>
    </row>
    <row r="905" s="19" customFormat="1" ht="63" customHeight="1" spans="1:14">
      <c r="A905" s="27">
        <v>7</v>
      </c>
      <c r="B905" s="64" t="s">
        <v>2801</v>
      </c>
      <c r="C905" s="97" t="s">
        <v>2802</v>
      </c>
      <c r="D905" s="28" t="s">
        <v>56</v>
      </c>
      <c r="E905" s="28" t="s">
        <v>1653</v>
      </c>
      <c r="F905" s="98" t="s">
        <v>2779</v>
      </c>
      <c r="G905" s="40">
        <v>39.5</v>
      </c>
      <c r="H905" s="27" t="s">
        <v>32</v>
      </c>
      <c r="I905" s="40">
        <v>39.5</v>
      </c>
      <c r="J905" s="34" t="s">
        <v>2803</v>
      </c>
      <c r="K905" s="28">
        <v>2020.4</v>
      </c>
      <c r="L905" s="28">
        <v>2020.11</v>
      </c>
      <c r="M905" s="28" t="s">
        <v>2781</v>
      </c>
      <c r="N905" s="28" t="s">
        <v>2782</v>
      </c>
    </row>
    <row r="906" s="19" customFormat="1" ht="63" customHeight="1" spans="1:14">
      <c r="A906" s="27">
        <v>8</v>
      </c>
      <c r="B906" s="64" t="s">
        <v>2804</v>
      </c>
      <c r="C906" s="97" t="s">
        <v>2805</v>
      </c>
      <c r="D906" s="28" t="s">
        <v>84</v>
      </c>
      <c r="E906" s="28" t="s">
        <v>2161</v>
      </c>
      <c r="F906" s="98" t="s">
        <v>2806</v>
      </c>
      <c r="G906" s="40">
        <v>33.1</v>
      </c>
      <c r="H906" s="27" t="s">
        <v>32</v>
      </c>
      <c r="I906" s="40">
        <v>33.1</v>
      </c>
      <c r="J906" s="34" t="s">
        <v>2807</v>
      </c>
      <c r="K906" s="28">
        <v>2020.4</v>
      </c>
      <c r="L906" s="28">
        <v>2020.11</v>
      </c>
      <c r="M906" s="28" t="s">
        <v>2781</v>
      </c>
      <c r="N906" s="28" t="s">
        <v>2782</v>
      </c>
    </row>
    <row r="907" s="19" customFormat="1" ht="63" customHeight="1" spans="1:14">
      <c r="A907" s="27">
        <v>9</v>
      </c>
      <c r="B907" s="64" t="s">
        <v>2808</v>
      </c>
      <c r="C907" s="97" t="s">
        <v>2809</v>
      </c>
      <c r="D907" s="40" t="s">
        <v>84</v>
      </c>
      <c r="E907" s="28" t="s">
        <v>2263</v>
      </c>
      <c r="F907" s="98" t="s">
        <v>2779</v>
      </c>
      <c r="G907" s="40">
        <v>35.6</v>
      </c>
      <c r="H907" s="27" t="s">
        <v>32</v>
      </c>
      <c r="I907" s="40">
        <v>35.6</v>
      </c>
      <c r="J907" s="34" t="s">
        <v>2810</v>
      </c>
      <c r="K907" s="28">
        <v>2020.4</v>
      </c>
      <c r="L907" s="28">
        <v>2020.11</v>
      </c>
      <c r="M907" s="28" t="s">
        <v>2781</v>
      </c>
      <c r="N907" s="28" t="s">
        <v>2782</v>
      </c>
    </row>
    <row r="908" s="19" customFormat="1" ht="63" customHeight="1" spans="1:14">
      <c r="A908" s="27">
        <v>10</v>
      </c>
      <c r="B908" s="64" t="s">
        <v>2811</v>
      </c>
      <c r="C908" s="97" t="s">
        <v>2812</v>
      </c>
      <c r="D908" s="28" t="s">
        <v>89</v>
      </c>
      <c r="E908" s="28" t="s">
        <v>1512</v>
      </c>
      <c r="F908" s="98" t="s">
        <v>2813</v>
      </c>
      <c r="G908" s="40">
        <v>36.9</v>
      </c>
      <c r="H908" s="27" t="s">
        <v>32</v>
      </c>
      <c r="I908" s="40">
        <v>36.9</v>
      </c>
      <c r="J908" s="34" t="s">
        <v>2814</v>
      </c>
      <c r="K908" s="28">
        <v>2020.4</v>
      </c>
      <c r="L908" s="28">
        <v>2020.11</v>
      </c>
      <c r="M908" s="28" t="s">
        <v>2781</v>
      </c>
      <c r="N908" s="28" t="s">
        <v>2782</v>
      </c>
    </row>
    <row r="909" s="19" customFormat="1" ht="63" customHeight="1" spans="1:14">
      <c r="A909" s="27">
        <v>11</v>
      </c>
      <c r="B909" s="64" t="s">
        <v>2815</v>
      </c>
      <c r="C909" s="97" t="s">
        <v>2816</v>
      </c>
      <c r="D909" s="28" t="s">
        <v>89</v>
      </c>
      <c r="E909" s="28" t="s">
        <v>1830</v>
      </c>
      <c r="F909" s="98" t="s">
        <v>2813</v>
      </c>
      <c r="G909" s="40">
        <v>35.2</v>
      </c>
      <c r="H909" s="27" t="s">
        <v>32</v>
      </c>
      <c r="I909" s="40">
        <v>35.2</v>
      </c>
      <c r="J909" s="70" t="s">
        <v>2803</v>
      </c>
      <c r="K909" s="28">
        <v>2020.4</v>
      </c>
      <c r="L909" s="28">
        <v>2020.11</v>
      </c>
      <c r="M909" s="28" t="s">
        <v>2781</v>
      </c>
      <c r="N909" s="28" t="s">
        <v>2782</v>
      </c>
    </row>
    <row r="910" s="19" customFormat="1" ht="63" customHeight="1" spans="1:14">
      <c r="A910" s="27">
        <v>12</v>
      </c>
      <c r="B910" s="64" t="s">
        <v>2817</v>
      </c>
      <c r="C910" s="97" t="s">
        <v>2818</v>
      </c>
      <c r="D910" s="28" t="s">
        <v>95</v>
      </c>
      <c r="E910" s="28" t="s">
        <v>266</v>
      </c>
      <c r="F910" s="98" t="s">
        <v>2813</v>
      </c>
      <c r="G910" s="40">
        <v>38.8</v>
      </c>
      <c r="H910" s="27" t="s">
        <v>32</v>
      </c>
      <c r="I910" s="40">
        <v>38.8</v>
      </c>
      <c r="J910" s="34" t="s">
        <v>2819</v>
      </c>
      <c r="K910" s="28">
        <v>2020.4</v>
      </c>
      <c r="L910" s="28">
        <v>2020.11</v>
      </c>
      <c r="M910" s="28" t="s">
        <v>2781</v>
      </c>
      <c r="N910" s="28" t="s">
        <v>2782</v>
      </c>
    </row>
    <row r="911" s="19" customFormat="1" ht="63" customHeight="1" spans="1:14">
      <c r="A911" s="27">
        <v>13</v>
      </c>
      <c r="B911" s="64" t="s">
        <v>2820</v>
      </c>
      <c r="C911" s="34" t="s">
        <v>2821</v>
      </c>
      <c r="D911" s="28" t="s">
        <v>95</v>
      </c>
      <c r="E911" s="28" t="s">
        <v>2123</v>
      </c>
      <c r="F911" s="98" t="s">
        <v>2813</v>
      </c>
      <c r="G911" s="40">
        <v>39.4</v>
      </c>
      <c r="H911" s="27" t="s">
        <v>32</v>
      </c>
      <c r="I911" s="40">
        <v>39.4</v>
      </c>
      <c r="J911" s="34" t="s">
        <v>2789</v>
      </c>
      <c r="K911" s="28">
        <v>2020.4</v>
      </c>
      <c r="L911" s="28">
        <v>2020.11</v>
      </c>
      <c r="M911" s="28" t="s">
        <v>2781</v>
      </c>
      <c r="N911" s="28" t="s">
        <v>2782</v>
      </c>
    </row>
    <row r="912" s="19" customFormat="1" ht="63" customHeight="1" spans="1:14">
      <c r="A912" s="27">
        <v>14</v>
      </c>
      <c r="B912" s="64" t="s">
        <v>2822</v>
      </c>
      <c r="C912" s="97" t="s">
        <v>2823</v>
      </c>
      <c r="D912" s="28" t="s">
        <v>67</v>
      </c>
      <c r="E912" s="28" t="s">
        <v>1912</v>
      </c>
      <c r="F912" s="98" t="s">
        <v>2824</v>
      </c>
      <c r="G912" s="40">
        <v>35.7</v>
      </c>
      <c r="H912" s="27" t="s">
        <v>32</v>
      </c>
      <c r="I912" s="40">
        <v>35.7</v>
      </c>
      <c r="J912" s="70" t="s">
        <v>2825</v>
      </c>
      <c r="K912" s="28">
        <v>2020.4</v>
      </c>
      <c r="L912" s="28">
        <v>2020.11</v>
      </c>
      <c r="M912" s="28" t="s">
        <v>2781</v>
      </c>
      <c r="N912" s="28" t="s">
        <v>2782</v>
      </c>
    </row>
    <row r="913" s="19" customFormat="1" ht="63" customHeight="1" spans="1:14">
      <c r="A913" s="27">
        <v>15</v>
      </c>
      <c r="B913" s="64" t="s">
        <v>2826</v>
      </c>
      <c r="C913" s="97" t="s">
        <v>2827</v>
      </c>
      <c r="D913" s="28" t="s">
        <v>67</v>
      </c>
      <c r="E913" s="28" t="s">
        <v>1688</v>
      </c>
      <c r="F913" s="98" t="s">
        <v>2813</v>
      </c>
      <c r="G913" s="40">
        <v>37.2</v>
      </c>
      <c r="H913" s="27" t="s">
        <v>32</v>
      </c>
      <c r="I913" s="40">
        <v>37.2</v>
      </c>
      <c r="J913" s="70" t="s">
        <v>2828</v>
      </c>
      <c r="K913" s="28">
        <v>2020.4</v>
      </c>
      <c r="L913" s="28">
        <v>2020.11</v>
      </c>
      <c r="M913" s="28" t="s">
        <v>2781</v>
      </c>
      <c r="N913" s="28" t="s">
        <v>2782</v>
      </c>
    </row>
    <row r="914" s="19" customFormat="1" ht="63" customHeight="1" spans="1:14">
      <c r="A914" s="27">
        <v>16</v>
      </c>
      <c r="B914" s="64" t="s">
        <v>2829</v>
      </c>
      <c r="C914" s="97" t="s">
        <v>2830</v>
      </c>
      <c r="D914" s="28" t="s">
        <v>73</v>
      </c>
      <c r="E914" s="28" t="s">
        <v>1364</v>
      </c>
      <c r="F914" s="98" t="s">
        <v>2813</v>
      </c>
      <c r="G914" s="40">
        <v>34.3</v>
      </c>
      <c r="H914" s="27" t="s">
        <v>32</v>
      </c>
      <c r="I914" s="40">
        <v>34.3</v>
      </c>
      <c r="J914" s="70" t="s">
        <v>2831</v>
      </c>
      <c r="K914" s="28">
        <v>2020.4</v>
      </c>
      <c r="L914" s="28">
        <v>2020.11</v>
      </c>
      <c r="M914" s="28" t="s">
        <v>2781</v>
      </c>
      <c r="N914" s="28" t="s">
        <v>2782</v>
      </c>
    </row>
    <row r="915" s="19" customFormat="1" ht="63" customHeight="1" spans="1:14">
      <c r="A915" s="27">
        <v>17</v>
      </c>
      <c r="B915" s="64" t="s">
        <v>2832</v>
      </c>
      <c r="C915" s="97" t="s">
        <v>2833</v>
      </c>
      <c r="D915" s="28" t="s">
        <v>73</v>
      </c>
      <c r="E915" s="28" t="s">
        <v>1681</v>
      </c>
      <c r="F915" s="98" t="s">
        <v>2779</v>
      </c>
      <c r="G915" s="40">
        <v>39.2</v>
      </c>
      <c r="H915" s="27" t="s">
        <v>32</v>
      </c>
      <c r="I915" s="40">
        <v>39.2</v>
      </c>
      <c r="J915" s="70" t="s">
        <v>2834</v>
      </c>
      <c r="K915" s="28">
        <v>2020.4</v>
      </c>
      <c r="L915" s="28">
        <v>2020.11</v>
      </c>
      <c r="M915" s="28" t="s">
        <v>2781</v>
      </c>
      <c r="N915" s="28" t="s">
        <v>2782</v>
      </c>
    </row>
    <row r="916" s="19" customFormat="1" ht="63" customHeight="1" spans="1:14">
      <c r="A916" s="27">
        <v>18</v>
      </c>
      <c r="B916" s="64" t="s">
        <v>2835</v>
      </c>
      <c r="C916" s="97" t="s">
        <v>2836</v>
      </c>
      <c r="D916" s="28" t="s">
        <v>50</v>
      </c>
      <c r="E916" s="28" t="s">
        <v>133</v>
      </c>
      <c r="F916" s="98" t="s">
        <v>2779</v>
      </c>
      <c r="G916" s="40">
        <v>39.5</v>
      </c>
      <c r="H916" s="27" t="s">
        <v>32</v>
      </c>
      <c r="I916" s="40">
        <v>39.5</v>
      </c>
      <c r="J916" s="70" t="s">
        <v>2780</v>
      </c>
      <c r="K916" s="28">
        <v>2020.4</v>
      </c>
      <c r="L916" s="28">
        <v>2020.11</v>
      </c>
      <c r="M916" s="28" t="s">
        <v>2781</v>
      </c>
      <c r="N916" s="28" t="s">
        <v>2782</v>
      </c>
    </row>
    <row r="917" s="19" customFormat="1" ht="63" customHeight="1" spans="1:14">
      <c r="A917" s="27">
        <v>19</v>
      </c>
      <c r="B917" s="64" t="s">
        <v>2837</v>
      </c>
      <c r="C917" s="97" t="s">
        <v>2838</v>
      </c>
      <c r="D917" s="28" t="s">
        <v>50</v>
      </c>
      <c r="E917" s="28" t="s">
        <v>1992</v>
      </c>
      <c r="F917" s="98" t="s">
        <v>2779</v>
      </c>
      <c r="G917" s="40">
        <v>34</v>
      </c>
      <c r="H917" s="27" t="s">
        <v>32</v>
      </c>
      <c r="I917" s="40">
        <v>34</v>
      </c>
      <c r="J917" s="34" t="s">
        <v>2807</v>
      </c>
      <c r="K917" s="28">
        <v>2020.4</v>
      </c>
      <c r="L917" s="28">
        <v>2020.11</v>
      </c>
      <c r="M917" s="28" t="s">
        <v>2781</v>
      </c>
      <c r="N917" s="28" t="s">
        <v>2782</v>
      </c>
    </row>
    <row r="918" s="19" customFormat="1" ht="63" customHeight="1" spans="1:14">
      <c r="A918" s="27">
        <v>20</v>
      </c>
      <c r="B918" s="64" t="s">
        <v>2839</v>
      </c>
      <c r="C918" s="97" t="s">
        <v>2840</v>
      </c>
      <c r="D918" s="28" t="s">
        <v>39</v>
      </c>
      <c r="E918" s="28" t="s">
        <v>1075</v>
      </c>
      <c r="F918" s="98" t="s">
        <v>2779</v>
      </c>
      <c r="G918" s="40">
        <v>32.9</v>
      </c>
      <c r="H918" s="27" t="s">
        <v>32</v>
      </c>
      <c r="I918" s="40">
        <v>32.9</v>
      </c>
      <c r="J918" s="70" t="s">
        <v>2800</v>
      </c>
      <c r="K918" s="28">
        <v>2020.4</v>
      </c>
      <c r="L918" s="28">
        <v>2020.11</v>
      </c>
      <c r="M918" s="28" t="s">
        <v>2781</v>
      </c>
      <c r="N918" s="28" t="s">
        <v>2782</v>
      </c>
    </row>
    <row r="919" s="19" customFormat="1" ht="63" customHeight="1" spans="1:14">
      <c r="A919" s="27">
        <v>21</v>
      </c>
      <c r="B919" s="64" t="s">
        <v>2841</v>
      </c>
      <c r="C919" s="97" t="s">
        <v>2842</v>
      </c>
      <c r="D919" s="28" t="s">
        <v>62</v>
      </c>
      <c r="E919" s="28" t="s">
        <v>372</v>
      </c>
      <c r="F919" s="98" t="s">
        <v>2779</v>
      </c>
      <c r="G919" s="40">
        <v>38.8</v>
      </c>
      <c r="H919" s="27" t="s">
        <v>32</v>
      </c>
      <c r="I919" s="40">
        <v>38.8</v>
      </c>
      <c r="J919" s="70" t="s">
        <v>2834</v>
      </c>
      <c r="K919" s="28">
        <v>2020.4</v>
      </c>
      <c r="L919" s="28">
        <v>2020.11</v>
      </c>
      <c r="M919" s="28" t="s">
        <v>2781</v>
      </c>
      <c r="N919" s="28" t="s">
        <v>2782</v>
      </c>
    </row>
    <row r="920" s="19" customFormat="1" ht="63" customHeight="1" spans="1:14">
      <c r="A920" s="27">
        <v>22</v>
      </c>
      <c r="B920" s="64" t="s">
        <v>2843</v>
      </c>
      <c r="C920" s="97" t="s">
        <v>2844</v>
      </c>
      <c r="D920" s="28" t="s">
        <v>45</v>
      </c>
      <c r="E920" s="28" t="s">
        <v>2233</v>
      </c>
      <c r="F920" s="98" t="s">
        <v>2779</v>
      </c>
      <c r="G920" s="40">
        <v>30.7</v>
      </c>
      <c r="H920" s="27" t="s">
        <v>32</v>
      </c>
      <c r="I920" s="40">
        <v>30.7</v>
      </c>
      <c r="J920" s="70" t="s">
        <v>2845</v>
      </c>
      <c r="K920" s="28">
        <v>2020.4</v>
      </c>
      <c r="L920" s="28">
        <v>2020.11</v>
      </c>
      <c r="M920" s="28" t="s">
        <v>2781</v>
      </c>
      <c r="N920" s="28" t="s">
        <v>2782</v>
      </c>
    </row>
    <row r="921" s="19" customFormat="1" ht="39" customHeight="1" spans="1:14">
      <c r="A921" s="27" t="s">
        <v>596</v>
      </c>
      <c r="B921" s="27" t="s">
        <v>2846</v>
      </c>
      <c r="C921" s="29" t="s">
        <v>2847</v>
      </c>
      <c r="D921" s="27"/>
      <c r="E921" s="27"/>
      <c r="F921" s="27"/>
      <c r="G921" s="27"/>
      <c r="H921" s="28"/>
      <c r="I921" s="27"/>
      <c r="J921" s="29"/>
      <c r="K921" s="51"/>
      <c r="L921" s="51"/>
      <c r="M921" s="27"/>
      <c r="N921" s="102">
        <v>400</v>
      </c>
    </row>
    <row r="922" s="20" customFormat="1" ht="53" customHeight="1" spans="1:14">
      <c r="A922" s="28">
        <v>1</v>
      </c>
      <c r="B922" s="28" t="s">
        <v>2848</v>
      </c>
      <c r="C922" s="34" t="s">
        <v>2849</v>
      </c>
      <c r="D922" s="28" t="s">
        <v>29</v>
      </c>
      <c r="E922" s="28" t="s">
        <v>465</v>
      </c>
      <c r="F922" s="40" t="s">
        <v>2850</v>
      </c>
      <c r="G922" s="28">
        <v>5</v>
      </c>
      <c r="H922" s="28" t="s">
        <v>32</v>
      </c>
      <c r="I922" s="28">
        <v>5</v>
      </c>
      <c r="J922" s="34" t="s">
        <v>2851</v>
      </c>
      <c r="K922" s="40">
        <v>2020.5</v>
      </c>
      <c r="L922" s="40">
        <v>2020.8</v>
      </c>
      <c r="M922" s="28" t="s">
        <v>36</v>
      </c>
      <c r="N922" s="28" t="s">
        <v>2852</v>
      </c>
    </row>
    <row r="923" s="20" customFormat="1" ht="53" customHeight="1" spans="1:14">
      <c r="A923" s="28">
        <v>2</v>
      </c>
      <c r="B923" s="28" t="s">
        <v>2853</v>
      </c>
      <c r="C923" s="34" t="s">
        <v>2854</v>
      </c>
      <c r="D923" s="28" t="s">
        <v>29</v>
      </c>
      <c r="E923" s="28" t="s">
        <v>616</v>
      </c>
      <c r="F923" s="40" t="s">
        <v>2855</v>
      </c>
      <c r="G923" s="28">
        <v>10</v>
      </c>
      <c r="H923" s="28" t="s">
        <v>32</v>
      </c>
      <c r="I923" s="28">
        <v>10</v>
      </c>
      <c r="J923" s="34" t="s">
        <v>2856</v>
      </c>
      <c r="K923" s="40">
        <v>2020.5</v>
      </c>
      <c r="L923" s="40">
        <v>2020.9</v>
      </c>
      <c r="M923" s="28" t="s">
        <v>36</v>
      </c>
      <c r="N923" s="28" t="s">
        <v>954</v>
      </c>
    </row>
    <row r="924" s="20" customFormat="1" ht="53" customHeight="1" spans="1:14">
      <c r="A924" s="28">
        <v>3</v>
      </c>
      <c r="B924" s="28" t="s">
        <v>2857</v>
      </c>
      <c r="C924" s="34" t="s">
        <v>2858</v>
      </c>
      <c r="D924" s="28" t="s">
        <v>29</v>
      </c>
      <c r="E924" s="28" t="s">
        <v>2859</v>
      </c>
      <c r="F924" s="40" t="s">
        <v>2860</v>
      </c>
      <c r="G924" s="28">
        <v>20</v>
      </c>
      <c r="H924" s="28" t="s">
        <v>32</v>
      </c>
      <c r="I924" s="28">
        <v>20</v>
      </c>
      <c r="J924" s="34" t="s">
        <v>2861</v>
      </c>
      <c r="K924" s="40">
        <v>2020.6</v>
      </c>
      <c r="L924" s="40">
        <v>2020.8</v>
      </c>
      <c r="M924" s="28" t="s">
        <v>36</v>
      </c>
      <c r="N924" s="28" t="s">
        <v>2862</v>
      </c>
    </row>
    <row r="925" s="20" customFormat="1" ht="45" customHeight="1" spans="1:14">
      <c r="A925" s="28">
        <v>4</v>
      </c>
      <c r="B925" s="28" t="s">
        <v>2863</v>
      </c>
      <c r="C925" s="34" t="s">
        <v>2864</v>
      </c>
      <c r="D925" s="28" t="s">
        <v>29</v>
      </c>
      <c r="E925" s="28" t="s">
        <v>2859</v>
      </c>
      <c r="F925" s="40" t="s">
        <v>2850</v>
      </c>
      <c r="G925" s="28">
        <v>5</v>
      </c>
      <c r="H925" s="28" t="s">
        <v>32</v>
      </c>
      <c r="I925" s="28">
        <v>5</v>
      </c>
      <c r="J925" s="34" t="s">
        <v>2861</v>
      </c>
      <c r="K925" s="40">
        <v>2020.7</v>
      </c>
      <c r="L925" s="31">
        <v>2020.1</v>
      </c>
      <c r="M925" s="28" t="s">
        <v>36</v>
      </c>
      <c r="N925" s="28" t="s">
        <v>2862</v>
      </c>
    </row>
    <row r="926" s="20" customFormat="1" ht="53" customHeight="1" spans="1:14">
      <c r="A926" s="28">
        <v>5</v>
      </c>
      <c r="B926" s="28" t="s">
        <v>2865</v>
      </c>
      <c r="C926" s="34" t="s">
        <v>2866</v>
      </c>
      <c r="D926" s="28" t="s">
        <v>29</v>
      </c>
      <c r="E926" s="28" t="s">
        <v>129</v>
      </c>
      <c r="F926" s="40" t="s">
        <v>2860</v>
      </c>
      <c r="G926" s="28">
        <v>10</v>
      </c>
      <c r="H926" s="28" t="s">
        <v>32</v>
      </c>
      <c r="I926" s="28">
        <v>10</v>
      </c>
      <c r="J926" s="34" t="s">
        <v>2867</v>
      </c>
      <c r="K926" s="40">
        <v>2020.5</v>
      </c>
      <c r="L926" s="40">
        <v>2020.8</v>
      </c>
      <c r="M926" s="28" t="s">
        <v>36</v>
      </c>
      <c r="N926" s="28" t="s">
        <v>2198</v>
      </c>
    </row>
    <row r="927" s="20" customFormat="1" ht="53" customHeight="1" spans="1:14">
      <c r="A927" s="28">
        <v>6</v>
      </c>
      <c r="B927" s="28" t="s">
        <v>2868</v>
      </c>
      <c r="C927" s="34" t="s">
        <v>2869</v>
      </c>
      <c r="D927" s="28" t="s">
        <v>50</v>
      </c>
      <c r="E927" s="28" t="s">
        <v>278</v>
      </c>
      <c r="F927" s="40" t="s">
        <v>2855</v>
      </c>
      <c r="G927" s="28">
        <v>13</v>
      </c>
      <c r="H927" s="28" t="s">
        <v>32</v>
      </c>
      <c r="I927" s="28">
        <v>13</v>
      </c>
      <c r="J927" s="34" t="s">
        <v>2870</v>
      </c>
      <c r="K927" s="40">
        <v>2020.5</v>
      </c>
      <c r="L927" s="40">
        <v>2020.9</v>
      </c>
      <c r="M927" s="28" t="s">
        <v>53</v>
      </c>
      <c r="N927" s="28" t="s">
        <v>1196</v>
      </c>
    </row>
    <row r="928" s="20" customFormat="1" ht="53" customHeight="1" spans="1:14">
      <c r="A928" s="28">
        <v>7</v>
      </c>
      <c r="B928" s="28" t="s">
        <v>2871</v>
      </c>
      <c r="C928" s="34" t="s">
        <v>2872</v>
      </c>
      <c r="D928" s="28" t="s">
        <v>50</v>
      </c>
      <c r="E928" s="28" t="s">
        <v>1185</v>
      </c>
      <c r="F928" s="40" t="s">
        <v>2850</v>
      </c>
      <c r="G928" s="28">
        <v>7</v>
      </c>
      <c r="H928" s="28" t="s">
        <v>32</v>
      </c>
      <c r="I928" s="28">
        <v>7</v>
      </c>
      <c r="J928" s="34" t="s">
        <v>2873</v>
      </c>
      <c r="K928" s="40">
        <v>2020.6</v>
      </c>
      <c r="L928" s="40">
        <v>2020.8</v>
      </c>
      <c r="M928" s="28" t="s">
        <v>53</v>
      </c>
      <c r="N928" s="28" t="s">
        <v>1187</v>
      </c>
    </row>
    <row r="929" s="20" customFormat="1" ht="53" customHeight="1" spans="1:14">
      <c r="A929" s="28">
        <v>8</v>
      </c>
      <c r="B929" s="28" t="s">
        <v>2874</v>
      </c>
      <c r="C929" s="68" t="s">
        <v>2875</v>
      </c>
      <c r="D929" s="40" t="s">
        <v>56</v>
      </c>
      <c r="E929" s="28" t="s">
        <v>651</v>
      </c>
      <c r="F929" s="40" t="s">
        <v>2850</v>
      </c>
      <c r="G929" s="40">
        <v>10</v>
      </c>
      <c r="H929" s="28" t="s">
        <v>32</v>
      </c>
      <c r="I929" s="40">
        <v>10</v>
      </c>
      <c r="J929" s="34" t="s">
        <v>2876</v>
      </c>
      <c r="K929" s="40">
        <v>2020.5</v>
      </c>
      <c r="L929" s="40">
        <v>2020.7</v>
      </c>
      <c r="M929" s="40" t="s">
        <v>59</v>
      </c>
      <c r="N929" s="40" t="s">
        <v>1235</v>
      </c>
    </row>
    <row r="930" s="20" customFormat="1" ht="53" customHeight="1" spans="1:14">
      <c r="A930" s="28">
        <v>9</v>
      </c>
      <c r="B930" s="62" t="s">
        <v>2877</v>
      </c>
      <c r="C930" s="34" t="s">
        <v>1982</v>
      </c>
      <c r="D930" s="40" t="s">
        <v>56</v>
      </c>
      <c r="E930" s="62" t="s">
        <v>324</v>
      </c>
      <c r="F930" s="40" t="s">
        <v>2855</v>
      </c>
      <c r="G930" s="40">
        <v>5</v>
      </c>
      <c r="H930" s="28" t="s">
        <v>32</v>
      </c>
      <c r="I930" s="40">
        <v>5</v>
      </c>
      <c r="J930" s="34" t="s">
        <v>2878</v>
      </c>
      <c r="K930" s="40">
        <v>2020.5</v>
      </c>
      <c r="L930" s="40">
        <v>2020.9</v>
      </c>
      <c r="M930" s="40" t="s">
        <v>59</v>
      </c>
      <c r="N930" s="62" t="s">
        <v>2325</v>
      </c>
    </row>
    <row r="931" s="20" customFormat="1" ht="48" customHeight="1" spans="1:14">
      <c r="A931" s="28">
        <v>10</v>
      </c>
      <c r="B931" s="28" t="s">
        <v>2879</v>
      </c>
      <c r="C931" s="34" t="s">
        <v>1982</v>
      </c>
      <c r="D931" s="40" t="s">
        <v>56</v>
      </c>
      <c r="E931" s="40" t="s">
        <v>1660</v>
      </c>
      <c r="F931" s="40" t="s">
        <v>2855</v>
      </c>
      <c r="G931" s="40">
        <v>5</v>
      </c>
      <c r="H931" s="28" t="s">
        <v>32</v>
      </c>
      <c r="I931" s="40">
        <v>5</v>
      </c>
      <c r="J931" s="34" t="s">
        <v>2880</v>
      </c>
      <c r="K931" s="40">
        <v>2020.7</v>
      </c>
      <c r="L931" s="31">
        <v>2020.1</v>
      </c>
      <c r="M931" s="40" t="s">
        <v>59</v>
      </c>
      <c r="N931" s="40" t="s">
        <v>2306</v>
      </c>
    </row>
    <row r="932" s="20" customFormat="1" ht="39" customHeight="1" spans="1:14">
      <c r="A932" s="28">
        <v>11</v>
      </c>
      <c r="B932" s="28" t="s">
        <v>2881</v>
      </c>
      <c r="C932" s="68" t="s">
        <v>2882</v>
      </c>
      <c r="D932" s="40" t="s">
        <v>56</v>
      </c>
      <c r="E932" s="40" t="s">
        <v>1658</v>
      </c>
      <c r="F932" s="40" t="s">
        <v>2850</v>
      </c>
      <c r="G932" s="40">
        <v>5</v>
      </c>
      <c r="H932" s="28" t="s">
        <v>32</v>
      </c>
      <c r="I932" s="40">
        <v>5</v>
      </c>
      <c r="J932" s="34" t="s">
        <v>2883</v>
      </c>
      <c r="K932" s="40">
        <v>2020.5</v>
      </c>
      <c r="L932" s="40">
        <v>2020.7</v>
      </c>
      <c r="M932" s="40" t="s">
        <v>59</v>
      </c>
      <c r="N932" s="40" t="s">
        <v>2884</v>
      </c>
    </row>
    <row r="933" s="20" customFormat="1" ht="47" customHeight="1" spans="1:14">
      <c r="A933" s="28">
        <v>12</v>
      </c>
      <c r="B933" s="62" t="s">
        <v>2885</v>
      </c>
      <c r="C933" s="68" t="s">
        <v>2886</v>
      </c>
      <c r="D933" s="40" t="s">
        <v>56</v>
      </c>
      <c r="E933" s="62" t="s">
        <v>1238</v>
      </c>
      <c r="F933" s="40" t="s">
        <v>2850</v>
      </c>
      <c r="G933" s="40">
        <v>8</v>
      </c>
      <c r="H933" s="28" t="s">
        <v>32</v>
      </c>
      <c r="I933" s="40">
        <v>8</v>
      </c>
      <c r="J933" s="34" t="s">
        <v>2887</v>
      </c>
      <c r="K933" s="40">
        <v>2020.6</v>
      </c>
      <c r="L933" s="40">
        <v>2020.8</v>
      </c>
      <c r="M933" s="40" t="s">
        <v>59</v>
      </c>
      <c r="N933" s="62" t="s">
        <v>1240</v>
      </c>
    </row>
    <row r="934" s="20" customFormat="1" ht="47" customHeight="1" spans="1:14">
      <c r="A934" s="28">
        <v>13</v>
      </c>
      <c r="B934" s="62" t="s">
        <v>2888</v>
      </c>
      <c r="C934" s="68" t="s">
        <v>2889</v>
      </c>
      <c r="D934" s="40" t="s">
        <v>56</v>
      </c>
      <c r="E934" s="62" t="s">
        <v>1226</v>
      </c>
      <c r="F934" s="40" t="s">
        <v>2855</v>
      </c>
      <c r="G934" s="40">
        <v>10</v>
      </c>
      <c r="H934" s="28" t="s">
        <v>32</v>
      </c>
      <c r="I934" s="40">
        <v>10</v>
      </c>
      <c r="J934" s="34" t="s">
        <v>2890</v>
      </c>
      <c r="K934" s="40">
        <v>2020.5</v>
      </c>
      <c r="L934" s="40">
        <v>2020.9</v>
      </c>
      <c r="M934" s="40" t="s">
        <v>59</v>
      </c>
      <c r="N934" s="62" t="s">
        <v>1229</v>
      </c>
    </row>
    <row r="935" s="20" customFormat="1" ht="47" customHeight="1" spans="1:14">
      <c r="A935" s="28">
        <v>14</v>
      </c>
      <c r="B935" s="62" t="s">
        <v>2891</v>
      </c>
      <c r="C935" s="68" t="s">
        <v>2892</v>
      </c>
      <c r="D935" s="40" t="s">
        <v>56</v>
      </c>
      <c r="E935" s="62" t="s">
        <v>842</v>
      </c>
      <c r="F935" s="40" t="s">
        <v>2850</v>
      </c>
      <c r="G935" s="40">
        <v>20</v>
      </c>
      <c r="H935" s="28" t="s">
        <v>32</v>
      </c>
      <c r="I935" s="40">
        <v>20</v>
      </c>
      <c r="J935" s="34" t="s">
        <v>2893</v>
      </c>
      <c r="K935" s="40">
        <v>2020.3</v>
      </c>
      <c r="L935" s="40">
        <v>2020.6</v>
      </c>
      <c r="M935" s="40" t="s">
        <v>59</v>
      </c>
      <c r="N935" s="62" t="s">
        <v>1206</v>
      </c>
    </row>
    <row r="936" s="20" customFormat="1" ht="39" customHeight="1" spans="1:14">
      <c r="A936" s="28">
        <v>15</v>
      </c>
      <c r="B936" s="28" t="s">
        <v>2894</v>
      </c>
      <c r="C936" s="34" t="s">
        <v>2895</v>
      </c>
      <c r="D936" s="28" t="s">
        <v>79</v>
      </c>
      <c r="E936" s="28" t="s">
        <v>834</v>
      </c>
      <c r="F936" s="40" t="s">
        <v>2850</v>
      </c>
      <c r="G936" s="28">
        <v>10</v>
      </c>
      <c r="H936" s="28" t="s">
        <v>32</v>
      </c>
      <c r="I936" s="28">
        <v>10</v>
      </c>
      <c r="J936" s="34" t="s">
        <v>2896</v>
      </c>
      <c r="K936" s="40">
        <v>2020.7</v>
      </c>
      <c r="L936" s="40">
        <v>2020.9</v>
      </c>
      <c r="M936" s="28" t="s">
        <v>82</v>
      </c>
      <c r="N936" s="28" t="s">
        <v>2278</v>
      </c>
    </row>
    <row r="937" s="20" customFormat="1" ht="39" customHeight="1" spans="1:14">
      <c r="A937" s="28">
        <v>16</v>
      </c>
      <c r="B937" s="28" t="s">
        <v>2897</v>
      </c>
      <c r="C937" s="34" t="s">
        <v>2898</v>
      </c>
      <c r="D937" s="28" t="s">
        <v>79</v>
      </c>
      <c r="E937" s="28" t="s">
        <v>1419</v>
      </c>
      <c r="F937" s="40" t="s">
        <v>2855</v>
      </c>
      <c r="G937" s="28">
        <v>15</v>
      </c>
      <c r="H937" s="28" t="s">
        <v>32</v>
      </c>
      <c r="I937" s="28">
        <v>15</v>
      </c>
      <c r="J937" s="34" t="s">
        <v>2899</v>
      </c>
      <c r="K937" s="40">
        <v>2020.6</v>
      </c>
      <c r="L937" s="40">
        <v>2020.9</v>
      </c>
      <c r="M937" s="28" t="s">
        <v>82</v>
      </c>
      <c r="N937" s="28" t="s">
        <v>1422</v>
      </c>
    </row>
    <row r="938" s="20" customFormat="1" ht="39" customHeight="1" spans="1:14">
      <c r="A938" s="28">
        <v>17</v>
      </c>
      <c r="B938" s="28" t="s">
        <v>2900</v>
      </c>
      <c r="C938" s="68" t="s">
        <v>2901</v>
      </c>
      <c r="D938" s="40" t="s">
        <v>89</v>
      </c>
      <c r="E938" s="76" t="s">
        <v>2107</v>
      </c>
      <c r="F938" s="40" t="s">
        <v>2850</v>
      </c>
      <c r="G938" s="40">
        <v>20</v>
      </c>
      <c r="H938" s="28" t="s">
        <v>32</v>
      </c>
      <c r="I938" s="40">
        <v>20</v>
      </c>
      <c r="J938" s="97" t="s">
        <v>2902</v>
      </c>
      <c r="K938" s="40">
        <v>2020.7</v>
      </c>
      <c r="L938" s="31">
        <v>2020.1</v>
      </c>
      <c r="M938" s="40" t="s">
        <v>92</v>
      </c>
      <c r="N938" s="40" t="s">
        <v>2108</v>
      </c>
    </row>
    <row r="939" s="20" customFormat="1" ht="39" customHeight="1" spans="1:14">
      <c r="A939" s="28">
        <v>18</v>
      </c>
      <c r="B939" s="62" t="s">
        <v>2903</v>
      </c>
      <c r="C939" s="34" t="s">
        <v>2904</v>
      </c>
      <c r="D939" s="40" t="s">
        <v>89</v>
      </c>
      <c r="E939" s="62" t="s">
        <v>1830</v>
      </c>
      <c r="F939" s="40" t="s">
        <v>2850</v>
      </c>
      <c r="G939" s="40">
        <v>8</v>
      </c>
      <c r="H939" s="28" t="s">
        <v>32</v>
      </c>
      <c r="I939" s="40">
        <v>8</v>
      </c>
      <c r="J939" s="97" t="s">
        <v>2905</v>
      </c>
      <c r="K939" s="40">
        <v>2020.6</v>
      </c>
      <c r="L939" s="40">
        <v>2020.9</v>
      </c>
      <c r="M939" s="40" t="s">
        <v>92</v>
      </c>
      <c r="N939" s="62" t="s">
        <v>2219</v>
      </c>
    </row>
    <row r="940" s="20" customFormat="1" ht="39" customHeight="1" spans="1:14">
      <c r="A940" s="28">
        <v>19</v>
      </c>
      <c r="B940" s="28" t="s">
        <v>2906</v>
      </c>
      <c r="C940" s="34" t="s">
        <v>2907</v>
      </c>
      <c r="D940" s="28" t="s">
        <v>62</v>
      </c>
      <c r="E940" s="28" t="s">
        <v>2908</v>
      </c>
      <c r="F940" s="40" t="s">
        <v>2855</v>
      </c>
      <c r="G940" s="28">
        <v>5</v>
      </c>
      <c r="H940" s="28" t="s">
        <v>32</v>
      </c>
      <c r="I940" s="28">
        <v>5</v>
      </c>
      <c r="J940" s="34" t="s">
        <v>2909</v>
      </c>
      <c r="K940" s="40">
        <v>2020.7</v>
      </c>
      <c r="L940" s="40">
        <v>2020.9</v>
      </c>
      <c r="M940" s="28" t="s">
        <v>65</v>
      </c>
      <c r="N940" s="28" t="s">
        <v>2910</v>
      </c>
    </row>
    <row r="941" s="20" customFormat="1" ht="39" customHeight="1" spans="1:14">
      <c r="A941" s="28">
        <v>20</v>
      </c>
      <c r="B941" s="62" t="s">
        <v>2911</v>
      </c>
      <c r="C941" s="68" t="s">
        <v>2912</v>
      </c>
      <c r="D941" s="28" t="s">
        <v>62</v>
      </c>
      <c r="E941" s="28" t="s">
        <v>410</v>
      </c>
      <c r="F941" s="40" t="s">
        <v>2850</v>
      </c>
      <c r="G941" s="28">
        <v>10</v>
      </c>
      <c r="H941" s="28" t="s">
        <v>32</v>
      </c>
      <c r="I941" s="28">
        <v>10</v>
      </c>
      <c r="J941" s="34" t="s">
        <v>2913</v>
      </c>
      <c r="K941" s="40">
        <v>2020.4</v>
      </c>
      <c r="L941" s="40">
        <v>2020.9</v>
      </c>
      <c r="M941" s="28" t="s">
        <v>65</v>
      </c>
      <c r="N941" s="28" t="s">
        <v>2914</v>
      </c>
    </row>
    <row r="942" s="20" customFormat="1" ht="39" customHeight="1" spans="1:14">
      <c r="A942" s="28">
        <v>21</v>
      </c>
      <c r="B942" s="28" t="s">
        <v>2915</v>
      </c>
      <c r="C942" s="68" t="s">
        <v>2916</v>
      </c>
      <c r="D942" s="40" t="s">
        <v>95</v>
      </c>
      <c r="E942" s="40" t="s">
        <v>336</v>
      </c>
      <c r="F942" s="40" t="s">
        <v>2855</v>
      </c>
      <c r="G942" s="40">
        <v>8</v>
      </c>
      <c r="H942" s="28" t="s">
        <v>32</v>
      </c>
      <c r="I942" s="40">
        <v>8</v>
      </c>
      <c r="J942" s="97" t="s">
        <v>2917</v>
      </c>
      <c r="K942" s="40">
        <v>2020.7</v>
      </c>
      <c r="L942" s="40">
        <v>2020.9</v>
      </c>
      <c r="M942" s="40" t="s">
        <v>98</v>
      </c>
      <c r="N942" s="40" t="s">
        <v>1546</v>
      </c>
    </row>
    <row r="943" s="20" customFormat="1" ht="39" customHeight="1" spans="1:14">
      <c r="A943" s="28">
        <v>22</v>
      </c>
      <c r="B943" s="62" t="s">
        <v>2918</v>
      </c>
      <c r="C943" s="34" t="s">
        <v>2919</v>
      </c>
      <c r="D943" s="40" t="s">
        <v>95</v>
      </c>
      <c r="E943" s="40" t="s">
        <v>830</v>
      </c>
      <c r="F943" s="40" t="s">
        <v>2850</v>
      </c>
      <c r="G943" s="40">
        <v>5</v>
      </c>
      <c r="H943" s="28" t="s">
        <v>32</v>
      </c>
      <c r="I943" s="40">
        <v>5</v>
      </c>
      <c r="J943" s="97" t="s">
        <v>2920</v>
      </c>
      <c r="K943" s="40">
        <v>2020.5</v>
      </c>
      <c r="L943" s="40">
        <v>2020.9</v>
      </c>
      <c r="M943" s="40" t="s">
        <v>98</v>
      </c>
      <c r="N943" s="40" t="s">
        <v>1616</v>
      </c>
    </row>
    <row r="944" s="20" customFormat="1" ht="39" customHeight="1" spans="1:14">
      <c r="A944" s="28">
        <v>23</v>
      </c>
      <c r="B944" s="28" t="s">
        <v>2921</v>
      </c>
      <c r="C944" s="34" t="s">
        <v>2922</v>
      </c>
      <c r="D944" s="40" t="s">
        <v>95</v>
      </c>
      <c r="E944" s="40" t="s">
        <v>272</v>
      </c>
      <c r="F944" s="40" t="s">
        <v>2850</v>
      </c>
      <c r="G944" s="40">
        <v>15</v>
      </c>
      <c r="H944" s="28" t="s">
        <v>32</v>
      </c>
      <c r="I944" s="40">
        <v>15</v>
      </c>
      <c r="J944" s="97" t="s">
        <v>2923</v>
      </c>
      <c r="K944" s="40">
        <v>2020.7</v>
      </c>
      <c r="L944" s="31">
        <v>2020.1</v>
      </c>
      <c r="M944" s="40" t="s">
        <v>98</v>
      </c>
      <c r="N944" s="40" t="s">
        <v>960</v>
      </c>
    </row>
    <row r="945" s="20" customFormat="1" ht="58" customHeight="1" spans="1:14">
      <c r="A945" s="28">
        <v>24</v>
      </c>
      <c r="B945" s="28" t="s">
        <v>2924</v>
      </c>
      <c r="C945" s="68" t="s">
        <v>2925</v>
      </c>
      <c r="D945" s="40" t="s">
        <v>95</v>
      </c>
      <c r="E945" s="40" t="s">
        <v>272</v>
      </c>
      <c r="F945" s="40" t="s">
        <v>2860</v>
      </c>
      <c r="G945" s="40">
        <v>8</v>
      </c>
      <c r="H945" s="28" t="s">
        <v>32</v>
      </c>
      <c r="I945" s="40">
        <v>8</v>
      </c>
      <c r="J945" s="97" t="s">
        <v>2926</v>
      </c>
      <c r="K945" s="40">
        <v>2020.4</v>
      </c>
      <c r="L945" s="40">
        <v>2020.9</v>
      </c>
      <c r="M945" s="40" t="s">
        <v>98</v>
      </c>
      <c r="N945" s="40" t="s">
        <v>960</v>
      </c>
    </row>
    <row r="946" s="20" customFormat="1" ht="39" customHeight="1" spans="1:14">
      <c r="A946" s="28">
        <v>25</v>
      </c>
      <c r="B946" s="62" t="s">
        <v>2927</v>
      </c>
      <c r="C946" s="68" t="s">
        <v>2928</v>
      </c>
      <c r="D946" s="40" t="s">
        <v>95</v>
      </c>
      <c r="E946" s="28" t="s">
        <v>451</v>
      </c>
      <c r="F946" s="40" t="s">
        <v>2929</v>
      </c>
      <c r="G946" s="40">
        <v>10</v>
      </c>
      <c r="H946" s="28" t="s">
        <v>32</v>
      </c>
      <c r="I946" s="40">
        <v>10</v>
      </c>
      <c r="J946" s="68" t="s">
        <v>2930</v>
      </c>
      <c r="K946" s="40">
        <v>2020.7</v>
      </c>
      <c r="L946" s="31">
        <v>2020.1</v>
      </c>
      <c r="M946" s="40" t="s">
        <v>98</v>
      </c>
      <c r="N946" s="40" t="s">
        <v>2931</v>
      </c>
    </row>
    <row r="947" s="20" customFormat="1" ht="39" customHeight="1" spans="1:14">
      <c r="A947" s="28">
        <v>26</v>
      </c>
      <c r="B947" s="62" t="s">
        <v>2932</v>
      </c>
      <c r="C947" s="68" t="s">
        <v>2933</v>
      </c>
      <c r="D947" s="40" t="s">
        <v>95</v>
      </c>
      <c r="E947" s="40" t="s">
        <v>232</v>
      </c>
      <c r="F947" s="40" t="s">
        <v>2929</v>
      </c>
      <c r="G947" s="40">
        <v>10</v>
      </c>
      <c r="H947" s="28" t="s">
        <v>32</v>
      </c>
      <c r="I947" s="40">
        <v>10</v>
      </c>
      <c r="J947" s="68" t="s">
        <v>2934</v>
      </c>
      <c r="K947" s="40">
        <v>2020.7</v>
      </c>
      <c r="L947" s="40">
        <v>2020.9</v>
      </c>
      <c r="M947" s="40" t="s">
        <v>98</v>
      </c>
      <c r="N947" s="40" t="s">
        <v>2121</v>
      </c>
    </row>
    <row r="948" s="20" customFormat="1" ht="39" customHeight="1" spans="1:14">
      <c r="A948" s="28">
        <v>27</v>
      </c>
      <c r="B948" s="28" t="s">
        <v>2935</v>
      </c>
      <c r="C948" s="68" t="s">
        <v>2936</v>
      </c>
      <c r="D948" s="40" t="s">
        <v>73</v>
      </c>
      <c r="E948" s="40" t="s">
        <v>421</v>
      </c>
      <c r="F948" s="40" t="s">
        <v>2850</v>
      </c>
      <c r="G948" s="40">
        <v>8</v>
      </c>
      <c r="H948" s="28" t="s">
        <v>32</v>
      </c>
      <c r="I948" s="40">
        <v>8</v>
      </c>
      <c r="J948" s="34" t="s">
        <v>2937</v>
      </c>
      <c r="K948" s="40">
        <v>2020.7</v>
      </c>
      <c r="L948" s="40">
        <v>2020.9</v>
      </c>
      <c r="M948" s="40" t="s">
        <v>76</v>
      </c>
      <c r="N948" s="40" t="s">
        <v>2275</v>
      </c>
    </row>
    <row r="949" s="20" customFormat="1" ht="39" customHeight="1" spans="1:14">
      <c r="A949" s="28">
        <v>28</v>
      </c>
      <c r="B949" s="62" t="s">
        <v>2938</v>
      </c>
      <c r="C949" s="34" t="s">
        <v>2939</v>
      </c>
      <c r="D949" s="40" t="s">
        <v>73</v>
      </c>
      <c r="E949" s="62" t="s">
        <v>1377</v>
      </c>
      <c r="F949" s="40" t="s">
        <v>2850</v>
      </c>
      <c r="G949" s="40">
        <v>6</v>
      </c>
      <c r="H949" s="28" t="s">
        <v>32</v>
      </c>
      <c r="I949" s="40">
        <v>6</v>
      </c>
      <c r="J949" s="34" t="s">
        <v>2893</v>
      </c>
      <c r="K949" s="40">
        <v>2020.7</v>
      </c>
      <c r="L949" s="40">
        <v>2020.9</v>
      </c>
      <c r="M949" s="40" t="s">
        <v>76</v>
      </c>
      <c r="N949" s="62" t="s">
        <v>2266</v>
      </c>
    </row>
    <row r="950" s="20" customFormat="1" ht="39" customHeight="1" spans="1:14">
      <c r="A950" s="28">
        <v>29</v>
      </c>
      <c r="B950" s="28" t="s">
        <v>2940</v>
      </c>
      <c r="C950" s="34" t="s">
        <v>2941</v>
      </c>
      <c r="D950" s="40" t="s">
        <v>84</v>
      </c>
      <c r="E950" s="28" t="s">
        <v>2263</v>
      </c>
      <c r="F950" s="40" t="s">
        <v>2850</v>
      </c>
      <c r="G950" s="28">
        <v>10</v>
      </c>
      <c r="H950" s="28" t="s">
        <v>32</v>
      </c>
      <c r="I950" s="28">
        <v>10</v>
      </c>
      <c r="J950" s="34" t="s">
        <v>2942</v>
      </c>
      <c r="K950" s="40">
        <v>2020.3</v>
      </c>
      <c r="L950" s="40">
        <v>2020.11</v>
      </c>
      <c r="M950" s="40" t="s">
        <v>86</v>
      </c>
      <c r="N950" s="28" t="s">
        <v>2264</v>
      </c>
    </row>
    <row r="951" s="20" customFormat="1" ht="39" customHeight="1" spans="1:14">
      <c r="A951" s="28">
        <v>30</v>
      </c>
      <c r="B951" s="28" t="s">
        <v>2943</v>
      </c>
      <c r="C951" s="34" t="s">
        <v>2944</v>
      </c>
      <c r="D951" s="40" t="s">
        <v>84</v>
      </c>
      <c r="E951" s="28" t="s">
        <v>1451</v>
      </c>
      <c r="F951" s="40" t="s">
        <v>2855</v>
      </c>
      <c r="G951" s="28">
        <v>15</v>
      </c>
      <c r="H951" s="28" t="s">
        <v>32</v>
      </c>
      <c r="I951" s="28">
        <v>15</v>
      </c>
      <c r="J951" s="34" t="s">
        <v>2945</v>
      </c>
      <c r="K951" s="40">
        <v>2020.3</v>
      </c>
      <c r="L951" s="40">
        <v>2020.11</v>
      </c>
      <c r="M951" s="40" t="s">
        <v>86</v>
      </c>
      <c r="N951" s="28" t="s">
        <v>2165</v>
      </c>
    </row>
    <row r="952" s="20" customFormat="1" ht="39" customHeight="1" spans="1:14">
      <c r="A952" s="28">
        <v>31</v>
      </c>
      <c r="B952" s="28" t="s">
        <v>2946</v>
      </c>
      <c r="C952" s="68" t="s">
        <v>2947</v>
      </c>
      <c r="D952" s="40" t="s">
        <v>67</v>
      </c>
      <c r="E952" s="40" t="s">
        <v>1692</v>
      </c>
      <c r="F952" s="40" t="s">
        <v>2929</v>
      </c>
      <c r="G952" s="40">
        <v>10</v>
      </c>
      <c r="H952" s="28" t="s">
        <v>32</v>
      </c>
      <c r="I952" s="40">
        <v>10</v>
      </c>
      <c r="J952" s="97" t="s">
        <v>2948</v>
      </c>
      <c r="K952" s="40">
        <v>2020.4</v>
      </c>
      <c r="L952" s="40">
        <v>2020.9</v>
      </c>
      <c r="M952" s="40" t="s">
        <v>70</v>
      </c>
      <c r="N952" s="40" t="s">
        <v>2949</v>
      </c>
    </row>
    <row r="953" s="20" customFormat="1" ht="39" customHeight="1" spans="1:14">
      <c r="A953" s="28">
        <v>32</v>
      </c>
      <c r="B953" s="28" t="s">
        <v>2950</v>
      </c>
      <c r="C953" s="34" t="s">
        <v>2951</v>
      </c>
      <c r="D953" s="40" t="s">
        <v>67</v>
      </c>
      <c r="E953" s="62" t="s">
        <v>1332</v>
      </c>
      <c r="F953" s="40" t="s">
        <v>2929</v>
      </c>
      <c r="G953" s="40">
        <v>5</v>
      </c>
      <c r="H953" s="28" t="s">
        <v>32</v>
      </c>
      <c r="I953" s="40">
        <v>5</v>
      </c>
      <c r="J953" s="34" t="s">
        <v>2937</v>
      </c>
      <c r="K953" s="40">
        <v>2020.4</v>
      </c>
      <c r="L953" s="40">
        <v>2020.8</v>
      </c>
      <c r="M953" s="40" t="s">
        <v>70</v>
      </c>
      <c r="N953" s="62" t="s">
        <v>1335</v>
      </c>
    </row>
    <row r="954" s="20" customFormat="1" ht="39" customHeight="1" spans="1:14">
      <c r="A954" s="28">
        <v>33</v>
      </c>
      <c r="B954" s="28" t="s">
        <v>2952</v>
      </c>
      <c r="C954" s="68" t="s">
        <v>2953</v>
      </c>
      <c r="D954" s="40" t="s">
        <v>67</v>
      </c>
      <c r="E954" s="40" t="s">
        <v>1688</v>
      </c>
      <c r="F954" s="40" t="s">
        <v>2855</v>
      </c>
      <c r="G954" s="40">
        <v>6</v>
      </c>
      <c r="H954" s="28" t="s">
        <v>32</v>
      </c>
      <c r="I954" s="40">
        <v>6</v>
      </c>
      <c r="J954" s="34" t="s">
        <v>2954</v>
      </c>
      <c r="K954" s="40">
        <v>2020.4</v>
      </c>
      <c r="L954" s="40">
        <v>2020.9</v>
      </c>
      <c r="M954" s="40" t="s">
        <v>70</v>
      </c>
      <c r="N954" s="40" t="s">
        <v>2955</v>
      </c>
    </row>
    <row r="955" s="20" customFormat="1" ht="39" customHeight="1" spans="1:14">
      <c r="A955" s="28">
        <v>34</v>
      </c>
      <c r="B955" s="28" t="s">
        <v>2956</v>
      </c>
      <c r="C955" s="68" t="s">
        <v>2957</v>
      </c>
      <c r="D955" s="40" t="s">
        <v>67</v>
      </c>
      <c r="E955" s="40" t="s">
        <v>2066</v>
      </c>
      <c r="F955" s="40" t="s">
        <v>2929</v>
      </c>
      <c r="G955" s="40">
        <v>6</v>
      </c>
      <c r="H955" s="28" t="s">
        <v>32</v>
      </c>
      <c r="I955" s="40">
        <v>6</v>
      </c>
      <c r="J955" s="34" t="s">
        <v>2942</v>
      </c>
      <c r="K955" s="40">
        <v>2020.3</v>
      </c>
      <c r="L955" s="40">
        <v>2020.11</v>
      </c>
      <c r="M955" s="40" t="s">
        <v>70</v>
      </c>
      <c r="N955" s="40" t="s">
        <v>2958</v>
      </c>
    </row>
    <row r="956" s="20" customFormat="1" ht="39" customHeight="1" spans="1:14">
      <c r="A956" s="28">
        <v>35</v>
      </c>
      <c r="B956" s="28" t="s">
        <v>2959</v>
      </c>
      <c r="C956" s="34" t="s">
        <v>2959</v>
      </c>
      <c r="D956" s="28" t="s">
        <v>2960</v>
      </c>
      <c r="E956" s="28" t="s">
        <v>2961</v>
      </c>
      <c r="F956" s="40" t="s">
        <v>2850</v>
      </c>
      <c r="G956" s="28">
        <v>77</v>
      </c>
      <c r="H956" s="28" t="s">
        <v>32</v>
      </c>
      <c r="I956" s="28">
        <v>77</v>
      </c>
      <c r="J956" s="97" t="s">
        <v>2962</v>
      </c>
      <c r="K956" s="40">
        <v>2020.5</v>
      </c>
      <c r="L956" s="40">
        <v>2020.12</v>
      </c>
      <c r="M956" s="28" t="s">
        <v>2963</v>
      </c>
      <c r="N956" s="28" t="s">
        <v>2964</v>
      </c>
    </row>
    <row r="957" s="19" customFormat="1" ht="32" customHeight="1" spans="1:14">
      <c r="A957" s="27" t="s">
        <v>845</v>
      </c>
      <c r="B957" s="27" t="s">
        <v>2965</v>
      </c>
      <c r="C957" s="29" t="s">
        <v>26</v>
      </c>
      <c r="D957" s="27"/>
      <c r="E957" s="27"/>
      <c r="F957" s="27"/>
      <c r="G957" s="27"/>
      <c r="H957" s="28"/>
      <c r="I957" s="27"/>
      <c r="J957" s="29"/>
      <c r="K957" s="51"/>
      <c r="L957" s="51"/>
      <c r="M957" s="27"/>
      <c r="N957" s="102">
        <v>1399.1</v>
      </c>
    </row>
    <row r="958" s="19" customFormat="1" ht="30" customHeight="1" spans="1:14">
      <c r="A958" s="27"/>
      <c r="B958" s="27" t="s">
        <v>29</v>
      </c>
      <c r="C958" s="29"/>
      <c r="D958" s="27"/>
      <c r="E958" s="27"/>
      <c r="F958" s="27"/>
      <c r="G958" s="27"/>
      <c r="H958" s="28"/>
      <c r="I958" s="27"/>
      <c r="J958" s="29"/>
      <c r="K958" s="51"/>
      <c r="L958" s="51"/>
      <c r="M958" s="27"/>
      <c r="N958" s="102">
        <f>SUM(G959:G1002)</f>
        <v>378</v>
      </c>
    </row>
    <row r="959" s="19" customFormat="1" ht="36" customHeight="1" spans="1:14">
      <c r="A959" s="28">
        <v>1</v>
      </c>
      <c r="B959" s="99" t="s">
        <v>2966</v>
      </c>
      <c r="C959" s="100" t="s">
        <v>2967</v>
      </c>
      <c r="D959" s="28" t="s">
        <v>29</v>
      </c>
      <c r="E959" s="28" t="s">
        <v>2202</v>
      </c>
      <c r="F959" s="28" t="s">
        <v>2968</v>
      </c>
      <c r="G959" s="28">
        <v>10</v>
      </c>
      <c r="H959" s="28" t="s">
        <v>32</v>
      </c>
      <c r="I959" s="28">
        <v>10</v>
      </c>
      <c r="J959" s="34" t="s">
        <v>2969</v>
      </c>
      <c r="K959" s="53" t="s">
        <v>109</v>
      </c>
      <c r="L959" s="53" t="s">
        <v>110</v>
      </c>
      <c r="M959" s="28" t="s">
        <v>36</v>
      </c>
      <c r="N959" s="28" t="s">
        <v>2970</v>
      </c>
    </row>
    <row r="960" s="19" customFormat="1" ht="36" customHeight="1" spans="1:14">
      <c r="A960" s="28">
        <v>2</v>
      </c>
      <c r="B960" s="28" t="s">
        <v>2971</v>
      </c>
      <c r="C960" s="34" t="s">
        <v>2972</v>
      </c>
      <c r="D960" s="28" t="s">
        <v>29</v>
      </c>
      <c r="E960" s="28" t="s">
        <v>2130</v>
      </c>
      <c r="F960" s="28" t="s">
        <v>2973</v>
      </c>
      <c r="G960" s="28">
        <v>5</v>
      </c>
      <c r="H960" s="28" t="s">
        <v>32</v>
      </c>
      <c r="I960" s="28">
        <v>5</v>
      </c>
      <c r="J960" s="34" t="s">
        <v>2974</v>
      </c>
      <c r="K960" s="53" t="s">
        <v>109</v>
      </c>
      <c r="L960" s="53" t="s">
        <v>110</v>
      </c>
      <c r="M960" s="28" t="s">
        <v>36</v>
      </c>
      <c r="N960" s="28" t="s">
        <v>2975</v>
      </c>
    </row>
    <row r="961" s="19" customFormat="1" ht="36" customHeight="1" spans="1:14">
      <c r="A961" s="28">
        <v>3</v>
      </c>
      <c r="B961" s="28" t="s">
        <v>2976</v>
      </c>
      <c r="C961" s="34" t="s">
        <v>2977</v>
      </c>
      <c r="D961" s="28" t="s">
        <v>29</v>
      </c>
      <c r="E961" s="28" t="s">
        <v>2978</v>
      </c>
      <c r="F961" s="28" t="s">
        <v>2979</v>
      </c>
      <c r="G961" s="28">
        <v>20</v>
      </c>
      <c r="H961" s="28" t="s">
        <v>32</v>
      </c>
      <c r="I961" s="28">
        <v>20</v>
      </c>
      <c r="J961" s="34" t="s">
        <v>2980</v>
      </c>
      <c r="K961" s="53" t="s">
        <v>109</v>
      </c>
      <c r="L961" s="53" t="s">
        <v>110</v>
      </c>
      <c r="M961" s="28" t="s">
        <v>36</v>
      </c>
      <c r="N961" s="28" t="s">
        <v>2981</v>
      </c>
    </row>
    <row r="962" s="19" customFormat="1" ht="36" customHeight="1" spans="1:14">
      <c r="A962" s="28">
        <v>4</v>
      </c>
      <c r="B962" s="28" t="s">
        <v>2982</v>
      </c>
      <c r="C962" s="34" t="s">
        <v>2983</v>
      </c>
      <c r="D962" s="28" t="s">
        <v>29</v>
      </c>
      <c r="E962" s="28" t="s">
        <v>2984</v>
      </c>
      <c r="F962" s="28" t="s">
        <v>2985</v>
      </c>
      <c r="G962" s="28">
        <v>10</v>
      </c>
      <c r="H962" s="28" t="s">
        <v>32</v>
      </c>
      <c r="I962" s="28">
        <v>10</v>
      </c>
      <c r="J962" s="34" t="s">
        <v>2986</v>
      </c>
      <c r="K962" s="53" t="s">
        <v>109</v>
      </c>
      <c r="L962" s="53" t="s">
        <v>110</v>
      </c>
      <c r="M962" s="28" t="s">
        <v>36</v>
      </c>
      <c r="N962" s="28" t="s">
        <v>2987</v>
      </c>
    </row>
    <row r="963" s="19" customFormat="1" ht="36" customHeight="1" spans="1:14">
      <c r="A963" s="28">
        <v>5</v>
      </c>
      <c r="B963" s="28" t="s">
        <v>2988</v>
      </c>
      <c r="C963" s="34" t="s">
        <v>2989</v>
      </c>
      <c r="D963" s="28" t="s">
        <v>29</v>
      </c>
      <c r="E963" s="28" t="s">
        <v>604</v>
      </c>
      <c r="F963" s="28" t="s">
        <v>2990</v>
      </c>
      <c r="G963" s="28">
        <v>10</v>
      </c>
      <c r="H963" s="28" t="s">
        <v>32</v>
      </c>
      <c r="I963" s="28">
        <v>10</v>
      </c>
      <c r="J963" s="34" t="s">
        <v>2991</v>
      </c>
      <c r="K963" s="53" t="s">
        <v>109</v>
      </c>
      <c r="L963" s="53" t="s">
        <v>110</v>
      </c>
      <c r="M963" s="28" t="s">
        <v>36</v>
      </c>
      <c r="N963" s="28" t="s">
        <v>2992</v>
      </c>
    </row>
    <row r="964" s="19" customFormat="1" ht="36" customHeight="1" spans="1:14">
      <c r="A964" s="28">
        <v>6</v>
      </c>
      <c r="B964" s="28" t="s">
        <v>2993</v>
      </c>
      <c r="C964" s="34" t="s">
        <v>2994</v>
      </c>
      <c r="D964" s="28" t="s">
        <v>29</v>
      </c>
      <c r="E964" s="28" t="s">
        <v>604</v>
      </c>
      <c r="F964" s="28" t="s">
        <v>2990</v>
      </c>
      <c r="G964" s="28">
        <v>6</v>
      </c>
      <c r="H964" s="28" t="s">
        <v>32</v>
      </c>
      <c r="I964" s="28">
        <v>6</v>
      </c>
      <c r="J964" s="34" t="s">
        <v>2995</v>
      </c>
      <c r="K964" s="53" t="s">
        <v>109</v>
      </c>
      <c r="L964" s="53" t="s">
        <v>110</v>
      </c>
      <c r="M964" s="28" t="s">
        <v>36</v>
      </c>
      <c r="N964" s="28" t="s">
        <v>2992</v>
      </c>
    </row>
    <row r="965" s="19" customFormat="1" ht="36" customHeight="1" spans="1:14">
      <c r="A965" s="28">
        <v>7</v>
      </c>
      <c r="B965" s="28" t="s">
        <v>2996</v>
      </c>
      <c r="C965" s="34" t="s">
        <v>2997</v>
      </c>
      <c r="D965" s="28" t="s">
        <v>29</v>
      </c>
      <c r="E965" s="28" t="s">
        <v>1844</v>
      </c>
      <c r="F965" s="28" t="s">
        <v>2998</v>
      </c>
      <c r="G965" s="28">
        <v>10</v>
      </c>
      <c r="H965" s="28" t="s">
        <v>32</v>
      </c>
      <c r="I965" s="28">
        <v>10</v>
      </c>
      <c r="J965" s="34" t="s">
        <v>2999</v>
      </c>
      <c r="K965" s="53" t="s">
        <v>109</v>
      </c>
      <c r="L965" s="53" t="s">
        <v>110</v>
      </c>
      <c r="M965" s="28" t="s">
        <v>36</v>
      </c>
      <c r="N965" s="28" t="s">
        <v>3000</v>
      </c>
    </row>
    <row r="966" s="19" customFormat="1" ht="36" customHeight="1" spans="1:14">
      <c r="A966" s="28">
        <v>8</v>
      </c>
      <c r="B966" s="28" t="s">
        <v>3001</v>
      </c>
      <c r="C966" s="34" t="s">
        <v>3002</v>
      </c>
      <c r="D966" s="28" t="s">
        <v>29</v>
      </c>
      <c r="E966" s="28" t="s">
        <v>678</v>
      </c>
      <c r="F966" s="28" t="s">
        <v>3003</v>
      </c>
      <c r="G966" s="28">
        <v>10</v>
      </c>
      <c r="H966" s="28" t="s">
        <v>32</v>
      </c>
      <c r="I966" s="28">
        <v>10</v>
      </c>
      <c r="J966" s="34" t="s">
        <v>3004</v>
      </c>
      <c r="K966" s="53" t="s">
        <v>109</v>
      </c>
      <c r="L966" s="53" t="s">
        <v>110</v>
      </c>
      <c r="M966" s="28" t="s">
        <v>36</v>
      </c>
      <c r="N966" s="28" t="s">
        <v>3005</v>
      </c>
    </row>
    <row r="967" s="19" customFormat="1" ht="36" customHeight="1" spans="1:14">
      <c r="A967" s="28">
        <v>9</v>
      </c>
      <c r="B967" s="28" t="s">
        <v>3006</v>
      </c>
      <c r="C967" s="34" t="s">
        <v>3007</v>
      </c>
      <c r="D967" s="28" t="s">
        <v>29</v>
      </c>
      <c r="E967" s="28" t="s">
        <v>678</v>
      </c>
      <c r="F967" s="28" t="s">
        <v>3008</v>
      </c>
      <c r="G967" s="28">
        <v>5</v>
      </c>
      <c r="H967" s="28" t="s">
        <v>32</v>
      </c>
      <c r="I967" s="28">
        <v>5</v>
      </c>
      <c r="J967" s="34" t="s">
        <v>3009</v>
      </c>
      <c r="K967" s="53" t="s">
        <v>109</v>
      </c>
      <c r="L967" s="53" t="s">
        <v>110</v>
      </c>
      <c r="M967" s="28" t="s">
        <v>36</v>
      </c>
      <c r="N967" s="28" t="s">
        <v>3005</v>
      </c>
    </row>
    <row r="968" s="19" customFormat="1" ht="36" customHeight="1" spans="1:14">
      <c r="A968" s="28">
        <v>10</v>
      </c>
      <c r="B968" s="28" t="s">
        <v>3010</v>
      </c>
      <c r="C968" s="34" t="s">
        <v>3011</v>
      </c>
      <c r="D968" s="28" t="s">
        <v>29</v>
      </c>
      <c r="E968" s="28" t="s">
        <v>863</v>
      </c>
      <c r="F968" s="28" t="s">
        <v>3012</v>
      </c>
      <c r="G968" s="28">
        <v>5</v>
      </c>
      <c r="H968" s="28" t="s">
        <v>32</v>
      </c>
      <c r="I968" s="28">
        <v>5</v>
      </c>
      <c r="J968" s="34" t="s">
        <v>3013</v>
      </c>
      <c r="K968" s="53" t="s">
        <v>109</v>
      </c>
      <c r="L968" s="53" t="s">
        <v>110</v>
      </c>
      <c r="M968" s="28" t="s">
        <v>36</v>
      </c>
      <c r="N968" s="28" t="s">
        <v>3014</v>
      </c>
    </row>
    <row r="969" s="19" customFormat="1" ht="36" customHeight="1" spans="1:14">
      <c r="A969" s="28">
        <v>11</v>
      </c>
      <c r="B969" s="28" t="s">
        <v>3015</v>
      </c>
      <c r="C969" s="34" t="s">
        <v>3016</v>
      </c>
      <c r="D969" s="28" t="s">
        <v>29</v>
      </c>
      <c r="E969" s="28" t="s">
        <v>863</v>
      </c>
      <c r="F969" s="28" t="s">
        <v>3017</v>
      </c>
      <c r="G969" s="28">
        <v>5</v>
      </c>
      <c r="H969" s="28" t="s">
        <v>32</v>
      </c>
      <c r="I969" s="28">
        <v>5</v>
      </c>
      <c r="J969" s="34" t="s">
        <v>3018</v>
      </c>
      <c r="K969" s="53" t="s">
        <v>109</v>
      </c>
      <c r="L969" s="53" t="s">
        <v>110</v>
      </c>
      <c r="M969" s="28" t="s">
        <v>36</v>
      </c>
      <c r="N969" s="28" t="s">
        <v>3014</v>
      </c>
    </row>
    <row r="970" s="19" customFormat="1" ht="36" customHeight="1" spans="1:14">
      <c r="A970" s="28">
        <v>12</v>
      </c>
      <c r="B970" s="28" t="s">
        <v>3019</v>
      </c>
      <c r="C970" s="34" t="s">
        <v>3020</v>
      </c>
      <c r="D970" s="28" t="s">
        <v>29</v>
      </c>
      <c r="E970" s="28" t="s">
        <v>3021</v>
      </c>
      <c r="F970" s="28" t="s">
        <v>2998</v>
      </c>
      <c r="G970" s="28">
        <v>4</v>
      </c>
      <c r="H970" s="28" t="s">
        <v>32</v>
      </c>
      <c r="I970" s="28">
        <v>4</v>
      </c>
      <c r="J970" s="34" t="s">
        <v>3022</v>
      </c>
      <c r="K970" s="53" t="s">
        <v>109</v>
      </c>
      <c r="L970" s="53" t="s">
        <v>110</v>
      </c>
      <c r="M970" s="28" t="s">
        <v>36</v>
      </c>
      <c r="N970" s="28" t="s">
        <v>3023</v>
      </c>
    </row>
    <row r="971" s="19" customFormat="1" ht="36" customHeight="1" spans="1:14">
      <c r="A971" s="28">
        <v>13</v>
      </c>
      <c r="B971" s="28" t="s">
        <v>3024</v>
      </c>
      <c r="C971" s="34" t="s">
        <v>3025</v>
      </c>
      <c r="D971" s="28" t="s">
        <v>29</v>
      </c>
      <c r="E971" s="28" t="s">
        <v>3021</v>
      </c>
      <c r="F971" s="28" t="s">
        <v>2998</v>
      </c>
      <c r="G971" s="28">
        <v>6</v>
      </c>
      <c r="H971" s="28" t="s">
        <v>32</v>
      </c>
      <c r="I971" s="28">
        <v>6</v>
      </c>
      <c r="J971" s="34" t="s">
        <v>3026</v>
      </c>
      <c r="K971" s="53" t="s">
        <v>109</v>
      </c>
      <c r="L971" s="53" t="s">
        <v>110</v>
      </c>
      <c r="M971" s="28" t="s">
        <v>36</v>
      </c>
      <c r="N971" s="28" t="s">
        <v>3023</v>
      </c>
    </row>
    <row r="972" s="19" customFormat="1" ht="36" customHeight="1" spans="1:14">
      <c r="A972" s="28">
        <v>14</v>
      </c>
      <c r="B972" s="28" t="s">
        <v>3019</v>
      </c>
      <c r="C972" s="34" t="s">
        <v>3027</v>
      </c>
      <c r="D972" s="28" t="s">
        <v>29</v>
      </c>
      <c r="E972" s="28" t="s">
        <v>3021</v>
      </c>
      <c r="F972" s="28" t="s">
        <v>3028</v>
      </c>
      <c r="G972" s="28">
        <v>7</v>
      </c>
      <c r="H972" s="28" t="s">
        <v>32</v>
      </c>
      <c r="I972" s="28">
        <v>7</v>
      </c>
      <c r="J972" s="34" t="s">
        <v>3029</v>
      </c>
      <c r="K972" s="53" t="s">
        <v>109</v>
      </c>
      <c r="L972" s="53" t="s">
        <v>110</v>
      </c>
      <c r="M972" s="28" t="s">
        <v>36</v>
      </c>
      <c r="N972" s="28" t="s">
        <v>3023</v>
      </c>
    </row>
    <row r="973" s="19" customFormat="1" ht="36" customHeight="1" spans="1:14">
      <c r="A973" s="28">
        <v>15</v>
      </c>
      <c r="B973" s="28" t="s">
        <v>3030</v>
      </c>
      <c r="C973" s="34" t="s">
        <v>3031</v>
      </c>
      <c r="D973" s="28" t="s">
        <v>29</v>
      </c>
      <c r="E973" s="28" t="s">
        <v>1735</v>
      </c>
      <c r="F973" s="28" t="s">
        <v>3032</v>
      </c>
      <c r="G973" s="28">
        <v>10</v>
      </c>
      <c r="H973" s="28" t="s">
        <v>32</v>
      </c>
      <c r="I973" s="28">
        <v>10</v>
      </c>
      <c r="J973" s="34" t="s">
        <v>3033</v>
      </c>
      <c r="K973" s="53" t="s">
        <v>109</v>
      </c>
      <c r="L973" s="53" t="s">
        <v>110</v>
      </c>
      <c r="M973" s="28" t="s">
        <v>36</v>
      </c>
      <c r="N973" s="28" t="s">
        <v>3034</v>
      </c>
    </row>
    <row r="974" s="19" customFormat="1" ht="49" customHeight="1" spans="1:14">
      <c r="A974" s="28">
        <v>16</v>
      </c>
      <c r="B974" s="28" t="s">
        <v>3035</v>
      </c>
      <c r="C974" s="34" t="s">
        <v>3036</v>
      </c>
      <c r="D974" s="28" t="s">
        <v>29</v>
      </c>
      <c r="E974" s="28" t="s">
        <v>465</v>
      </c>
      <c r="F974" s="28" t="s">
        <v>3037</v>
      </c>
      <c r="G974" s="28">
        <v>8</v>
      </c>
      <c r="H974" s="28" t="s">
        <v>32</v>
      </c>
      <c r="I974" s="28">
        <v>8</v>
      </c>
      <c r="J974" s="34" t="s">
        <v>3038</v>
      </c>
      <c r="K974" s="53" t="s">
        <v>109</v>
      </c>
      <c r="L974" s="53" t="s">
        <v>110</v>
      </c>
      <c r="M974" s="28" t="s">
        <v>36</v>
      </c>
      <c r="N974" s="28" t="s">
        <v>3039</v>
      </c>
    </row>
    <row r="975" s="19" customFormat="1" ht="36" customHeight="1" spans="1:14">
      <c r="A975" s="28">
        <v>17</v>
      </c>
      <c r="B975" s="28" t="s">
        <v>3040</v>
      </c>
      <c r="C975" s="34" t="s">
        <v>3041</v>
      </c>
      <c r="D975" s="28" t="s">
        <v>29</v>
      </c>
      <c r="E975" s="28" t="s">
        <v>3042</v>
      </c>
      <c r="F975" s="28" t="s">
        <v>3043</v>
      </c>
      <c r="G975" s="28">
        <v>10</v>
      </c>
      <c r="H975" s="28" t="s">
        <v>32</v>
      </c>
      <c r="I975" s="28">
        <v>10</v>
      </c>
      <c r="J975" s="34" t="s">
        <v>3044</v>
      </c>
      <c r="K975" s="53" t="s">
        <v>109</v>
      </c>
      <c r="L975" s="53" t="s">
        <v>110</v>
      </c>
      <c r="M975" s="28" t="s">
        <v>36</v>
      </c>
      <c r="N975" s="28" t="s">
        <v>3045</v>
      </c>
    </row>
    <row r="976" s="19" customFormat="1" ht="36" customHeight="1" spans="1:14">
      <c r="A976" s="28">
        <v>18</v>
      </c>
      <c r="B976" s="28" t="s">
        <v>3046</v>
      </c>
      <c r="C976" s="34" t="s">
        <v>3047</v>
      </c>
      <c r="D976" s="28" t="s">
        <v>29</v>
      </c>
      <c r="E976" s="28" t="s">
        <v>2128</v>
      </c>
      <c r="F976" s="28" t="s">
        <v>1011</v>
      </c>
      <c r="G976" s="28">
        <v>10</v>
      </c>
      <c r="H976" s="28" t="s">
        <v>32</v>
      </c>
      <c r="I976" s="28">
        <v>10</v>
      </c>
      <c r="J976" s="34" t="s">
        <v>3048</v>
      </c>
      <c r="K976" s="53" t="s">
        <v>109</v>
      </c>
      <c r="L976" s="53" t="s">
        <v>110</v>
      </c>
      <c r="M976" s="28" t="s">
        <v>36</v>
      </c>
      <c r="N976" s="28" t="s">
        <v>2129</v>
      </c>
    </row>
    <row r="977" s="19" customFormat="1" ht="36" customHeight="1" spans="1:14">
      <c r="A977" s="28">
        <v>19</v>
      </c>
      <c r="B977" s="99" t="s">
        <v>3049</v>
      </c>
      <c r="C977" s="100" t="s">
        <v>3050</v>
      </c>
      <c r="D977" s="28" t="s">
        <v>29</v>
      </c>
      <c r="E977" s="28" t="s">
        <v>2531</v>
      </c>
      <c r="F977" s="28" t="s">
        <v>3051</v>
      </c>
      <c r="G977" s="28">
        <v>10</v>
      </c>
      <c r="H977" s="28" t="s">
        <v>32</v>
      </c>
      <c r="I977" s="28">
        <v>10</v>
      </c>
      <c r="J977" s="34" t="s">
        <v>3052</v>
      </c>
      <c r="K977" s="53" t="s">
        <v>109</v>
      </c>
      <c r="L977" s="53" t="s">
        <v>110</v>
      </c>
      <c r="M977" s="28" t="s">
        <v>36</v>
      </c>
      <c r="N977" s="28" t="s">
        <v>3053</v>
      </c>
    </row>
    <row r="978" s="19" customFormat="1" ht="48" customHeight="1" spans="1:14">
      <c r="A978" s="28">
        <v>20</v>
      </c>
      <c r="B978" s="28" t="s">
        <v>3054</v>
      </c>
      <c r="C978" s="34" t="s">
        <v>3055</v>
      </c>
      <c r="D978" s="28" t="s">
        <v>29</v>
      </c>
      <c r="E978" s="28" t="s">
        <v>3056</v>
      </c>
      <c r="F978" s="28" t="s">
        <v>3057</v>
      </c>
      <c r="G978" s="28">
        <v>5</v>
      </c>
      <c r="H978" s="28" t="s">
        <v>32</v>
      </c>
      <c r="I978" s="28">
        <v>5</v>
      </c>
      <c r="J978" s="34" t="s">
        <v>3058</v>
      </c>
      <c r="K978" s="53" t="s">
        <v>109</v>
      </c>
      <c r="L978" s="53" t="s">
        <v>110</v>
      </c>
      <c r="M978" s="28" t="s">
        <v>36</v>
      </c>
      <c r="N978" s="28" t="s">
        <v>3059</v>
      </c>
    </row>
    <row r="979" s="19" customFormat="1" ht="36" customHeight="1" spans="1:14">
      <c r="A979" s="28">
        <v>21</v>
      </c>
      <c r="B979" s="28" t="s">
        <v>3060</v>
      </c>
      <c r="C979" s="34" t="s">
        <v>3061</v>
      </c>
      <c r="D979" s="28" t="s">
        <v>29</v>
      </c>
      <c r="E979" s="28" t="s">
        <v>2859</v>
      </c>
      <c r="F979" s="28" t="s">
        <v>980</v>
      </c>
      <c r="G979" s="28">
        <v>18</v>
      </c>
      <c r="H979" s="28" t="s">
        <v>32</v>
      </c>
      <c r="I979" s="28">
        <v>18</v>
      </c>
      <c r="J979" s="34" t="s">
        <v>3062</v>
      </c>
      <c r="K979" s="53" t="s">
        <v>109</v>
      </c>
      <c r="L979" s="53" t="s">
        <v>110</v>
      </c>
      <c r="M979" s="28" t="s">
        <v>36</v>
      </c>
      <c r="N979" s="28" t="s">
        <v>3063</v>
      </c>
    </row>
    <row r="980" s="19" customFormat="1" ht="36" customHeight="1" spans="1:14">
      <c r="A980" s="28">
        <v>22</v>
      </c>
      <c r="B980" s="28" t="s">
        <v>3064</v>
      </c>
      <c r="C980" s="34" t="s">
        <v>3065</v>
      </c>
      <c r="D980" s="28" t="s">
        <v>29</v>
      </c>
      <c r="E980" s="28" t="s">
        <v>3066</v>
      </c>
      <c r="F980" s="28" t="s">
        <v>980</v>
      </c>
      <c r="G980" s="28">
        <v>5</v>
      </c>
      <c r="H980" s="28" t="s">
        <v>32</v>
      </c>
      <c r="I980" s="28">
        <v>5</v>
      </c>
      <c r="J980" s="34" t="s">
        <v>3067</v>
      </c>
      <c r="K980" s="53" t="s">
        <v>109</v>
      </c>
      <c r="L980" s="53" t="s">
        <v>110</v>
      </c>
      <c r="M980" s="28" t="s">
        <v>36</v>
      </c>
      <c r="N980" s="28" t="s">
        <v>3068</v>
      </c>
    </row>
    <row r="981" s="19" customFormat="1" ht="36" customHeight="1" spans="1:14">
      <c r="A981" s="28">
        <v>23</v>
      </c>
      <c r="B981" s="28" t="s">
        <v>3069</v>
      </c>
      <c r="C981" s="34" t="s">
        <v>3070</v>
      </c>
      <c r="D981" s="28" t="s">
        <v>29</v>
      </c>
      <c r="E981" s="28" t="s">
        <v>2001</v>
      </c>
      <c r="F981" s="99" t="s">
        <v>3071</v>
      </c>
      <c r="G981" s="28">
        <v>6.5</v>
      </c>
      <c r="H981" s="28" t="s">
        <v>32</v>
      </c>
      <c r="I981" s="28">
        <v>6.5</v>
      </c>
      <c r="J981" s="34" t="s">
        <v>3072</v>
      </c>
      <c r="K981" s="53" t="s">
        <v>109</v>
      </c>
      <c r="L981" s="53" t="s">
        <v>110</v>
      </c>
      <c r="M981" s="28" t="s">
        <v>36</v>
      </c>
      <c r="N981" s="28" t="s">
        <v>3073</v>
      </c>
    </row>
    <row r="982" s="19" customFormat="1" ht="53" customHeight="1" spans="1:14">
      <c r="A982" s="28">
        <v>24</v>
      </c>
      <c r="B982" s="99" t="s">
        <v>3074</v>
      </c>
      <c r="C982" s="100" t="s">
        <v>3075</v>
      </c>
      <c r="D982" s="28" t="s">
        <v>29</v>
      </c>
      <c r="E982" s="28" t="s">
        <v>3076</v>
      </c>
      <c r="F982" s="99" t="s">
        <v>3077</v>
      </c>
      <c r="G982" s="28">
        <v>8</v>
      </c>
      <c r="H982" s="28" t="s">
        <v>32</v>
      </c>
      <c r="I982" s="28">
        <v>8</v>
      </c>
      <c r="J982" s="34" t="s">
        <v>3078</v>
      </c>
      <c r="K982" s="53" t="s">
        <v>109</v>
      </c>
      <c r="L982" s="53" t="s">
        <v>110</v>
      </c>
      <c r="M982" s="28" t="s">
        <v>36</v>
      </c>
      <c r="N982" s="28" t="s">
        <v>3076</v>
      </c>
    </row>
    <row r="983" s="19" customFormat="1" ht="36" customHeight="1" spans="1:14">
      <c r="A983" s="28">
        <v>25</v>
      </c>
      <c r="B983" s="99" t="s">
        <v>3079</v>
      </c>
      <c r="C983" s="34" t="s">
        <v>3080</v>
      </c>
      <c r="D983" s="28" t="s">
        <v>29</v>
      </c>
      <c r="E983" s="28" t="s">
        <v>3076</v>
      </c>
      <c r="F983" s="28" t="s">
        <v>3081</v>
      </c>
      <c r="G983" s="28">
        <v>15</v>
      </c>
      <c r="H983" s="28" t="s">
        <v>32</v>
      </c>
      <c r="I983" s="28">
        <v>15</v>
      </c>
      <c r="J983" s="34" t="s">
        <v>3082</v>
      </c>
      <c r="K983" s="53" t="s">
        <v>109</v>
      </c>
      <c r="L983" s="53" t="s">
        <v>110</v>
      </c>
      <c r="M983" s="28" t="s">
        <v>3083</v>
      </c>
      <c r="N983" s="28" t="s">
        <v>3076</v>
      </c>
    </row>
    <row r="984" s="19" customFormat="1" ht="36" customHeight="1" spans="1:14">
      <c r="A984" s="28">
        <v>26</v>
      </c>
      <c r="B984" s="99" t="s">
        <v>3084</v>
      </c>
      <c r="C984" s="100" t="s">
        <v>3085</v>
      </c>
      <c r="D984" s="28" t="s">
        <v>29</v>
      </c>
      <c r="E984" s="28" t="s">
        <v>3086</v>
      </c>
      <c r="F984" s="28" t="s">
        <v>3087</v>
      </c>
      <c r="G984" s="28">
        <v>5</v>
      </c>
      <c r="H984" s="28" t="s">
        <v>32</v>
      </c>
      <c r="I984" s="28">
        <v>5</v>
      </c>
      <c r="J984" s="34" t="s">
        <v>3088</v>
      </c>
      <c r="K984" s="53" t="s">
        <v>109</v>
      </c>
      <c r="L984" s="53" t="s">
        <v>110</v>
      </c>
      <c r="M984" s="28" t="s">
        <v>36</v>
      </c>
      <c r="N984" s="28" t="s">
        <v>3086</v>
      </c>
    </row>
    <row r="985" s="19" customFormat="1" ht="36" customHeight="1" spans="1:14">
      <c r="A985" s="28">
        <v>27</v>
      </c>
      <c r="B985" s="99" t="s">
        <v>3089</v>
      </c>
      <c r="C985" s="100" t="s">
        <v>3090</v>
      </c>
      <c r="D985" s="28" t="s">
        <v>29</v>
      </c>
      <c r="E985" s="28" t="s">
        <v>3086</v>
      </c>
      <c r="F985" s="28" t="s">
        <v>3091</v>
      </c>
      <c r="G985" s="28">
        <v>5</v>
      </c>
      <c r="H985" s="28" t="s">
        <v>32</v>
      </c>
      <c r="I985" s="28">
        <v>5</v>
      </c>
      <c r="J985" s="34" t="s">
        <v>3092</v>
      </c>
      <c r="K985" s="53" t="s">
        <v>109</v>
      </c>
      <c r="L985" s="53" t="s">
        <v>110</v>
      </c>
      <c r="M985" s="28" t="s">
        <v>36</v>
      </c>
      <c r="N985" s="28" t="s">
        <v>3086</v>
      </c>
    </row>
    <row r="986" s="19" customFormat="1" ht="36" customHeight="1" spans="1:14">
      <c r="A986" s="28">
        <v>28</v>
      </c>
      <c r="B986" s="99" t="s">
        <v>3093</v>
      </c>
      <c r="C986" s="34" t="s">
        <v>3094</v>
      </c>
      <c r="D986" s="28" t="s">
        <v>29</v>
      </c>
      <c r="E986" s="28" t="s">
        <v>3086</v>
      </c>
      <c r="F986" s="28" t="s">
        <v>3095</v>
      </c>
      <c r="G986" s="28">
        <v>5</v>
      </c>
      <c r="H986" s="28" t="s">
        <v>32</v>
      </c>
      <c r="I986" s="28">
        <v>5</v>
      </c>
      <c r="J986" s="34" t="s">
        <v>3096</v>
      </c>
      <c r="K986" s="53" t="s">
        <v>109</v>
      </c>
      <c r="L986" s="53" t="s">
        <v>110</v>
      </c>
      <c r="M986" s="28" t="s">
        <v>36</v>
      </c>
      <c r="N986" s="28" t="s">
        <v>3086</v>
      </c>
    </row>
    <row r="987" s="19" customFormat="1" ht="36" customHeight="1" spans="1:14">
      <c r="A987" s="28">
        <v>29</v>
      </c>
      <c r="B987" s="99" t="s">
        <v>3097</v>
      </c>
      <c r="C987" s="103" t="s">
        <v>3098</v>
      </c>
      <c r="D987" s="28" t="s">
        <v>29</v>
      </c>
      <c r="E987" s="28" t="s">
        <v>3099</v>
      </c>
      <c r="F987" s="28" t="s">
        <v>3100</v>
      </c>
      <c r="G987" s="28">
        <v>12</v>
      </c>
      <c r="H987" s="28" t="s">
        <v>32</v>
      </c>
      <c r="I987" s="28">
        <v>12</v>
      </c>
      <c r="J987" s="34" t="s">
        <v>3101</v>
      </c>
      <c r="K987" s="53" t="s">
        <v>109</v>
      </c>
      <c r="L987" s="53" t="s">
        <v>110</v>
      </c>
      <c r="M987" s="28" t="s">
        <v>36</v>
      </c>
      <c r="N987" s="28" t="s">
        <v>3099</v>
      </c>
    </row>
    <row r="988" s="19" customFormat="1" ht="36" customHeight="1" spans="1:14">
      <c r="A988" s="28">
        <v>30</v>
      </c>
      <c r="B988" s="99" t="s">
        <v>3102</v>
      </c>
      <c r="C988" s="103" t="s">
        <v>3103</v>
      </c>
      <c r="D988" s="28" t="s">
        <v>29</v>
      </c>
      <c r="E988" s="28" t="s">
        <v>3099</v>
      </c>
      <c r="F988" s="28" t="s">
        <v>3104</v>
      </c>
      <c r="G988" s="28">
        <v>10</v>
      </c>
      <c r="H988" s="28" t="s">
        <v>32</v>
      </c>
      <c r="I988" s="28">
        <v>10</v>
      </c>
      <c r="J988" s="34" t="s">
        <v>3105</v>
      </c>
      <c r="K988" s="53" t="s">
        <v>109</v>
      </c>
      <c r="L988" s="53" t="s">
        <v>110</v>
      </c>
      <c r="M988" s="28" t="s">
        <v>36</v>
      </c>
      <c r="N988" s="28" t="s">
        <v>3099</v>
      </c>
    </row>
    <row r="989" s="19" customFormat="1" ht="36" customHeight="1" spans="1:14">
      <c r="A989" s="28">
        <v>31</v>
      </c>
      <c r="B989" s="99" t="s">
        <v>3106</v>
      </c>
      <c r="C989" s="103" t="s">
        <v>3107</v>
      </c>
      <c r="D989" s="28" t="s">
        <v>29</v>
      </c>
      <c r="E989" s="28" t="s">
        <v>3099</v>
      </c>
      <c r="F989" s="28" t="s">
        <v>3108</v>
      </c>
      <c r="G989" s="28">
        <v>10</v>
      </c>
      <c r="H989" s="28" t="s">
        <v>32</v>
      </c>
      <c r="I989" s="28">
        <v>10</v>
      </c>
      <c r="J989" s="34" t="s">
        <v>3109</v>
      </c>
      <c r="K989" s="53" t="s">
        <v>109</v>
      </c>
      <c r="L989" s="53" t="s">
        <v>110</v>
      </c>
      <c r="M989" s="28" t="s">
        <v>36</v>
      </c>
      <c r="N989" s="28" t="s">
        <v>3099</v>
      </c>
    </row>
    <row r="990" s="19" customFormat="1" ht="36" customHeight="1" spans="1:14">
      <c r="A990" s="28">
        <v>32</v>
      </c>
      <c r="B990" s="99" t="s">
        <v>3110</v>
      </c>
      <c r="C990" s="103" t="s">
        <v>3111</v>
      </c>
      <c r="D990" s="28" t="s">
        <v>29</v>
      </c>
      <c r="E990" s="28" t="s">
        <v>3099</v>
      </c>
      <c r="F990" s="28" t="s">
        <v>3100</v>
      </c>
      <c r="G990" s="28">
        <v>10</v>
      </c>
      <c r="H990" s="28" t="s">
        <v>32</v>
      </c>
      <c r="I990" s="28">
        <v>10</v>
      </c>
      <c r="J990" s="34" t="s">
        <v>3112</v>
      </c>
      <c r="K990" s="53" t="s">
        <v>109</v>
      </c>
      <c r="L990" s="53" t="s">
        <v>110</v>
      </c>
      <c r="M990" s="28" t="s">
        <v>36</v>
      </c>
      <c r="N990" s="28" t="s">
        <v>3099</v>
      </c>
    </row>
    <row r="991" s="19" customFormat="1" ht="36" customHeight="1" spans="1:14">
      <c r="A991" s="28">
        <v>33</v>
      </c>
      <c r="B991" s="99" t="s">
        <v>3113</v>
      </c>
      <c r="C991" s="103" t="s">
        <v>3114</v>
      </c>
      <c r="D991" s="28" t="s">
        <v>29</v>
      </c>
      <c r="E991" s="28" t="s">
        <v>3099</v>
      </c>
      <c r="F991" s="28" t="s">
        <v>3100</v>
      </c>
      <c r="G991" s="28">
        <v>10</v>
      </c>
      <c r="H991" s="28" t="s">
        <v>32</v>
      </c>
      <c r="I991" s="28">
        <v>10</v>
      </c>
      <c r="J991" s="34" t="s">
        <v>3115</v>
      </c>
      <c r="K991" s="53" t="s">
        <v>109</v>
      </c>
      <c r="L991" s="53" t="s">
        <v>110</v>
      </c>
      <c r="M991" s="28" t="s">
        <v>36</v>
      </c>
      <c r="N991" s="28" t="s">
        <v>3099</v>
      </c>
    </row>
    <row r="992" s="19" customFormat="1" ht="62" customHeight="1" spans="1:14">
      <c r="A992" s="28">
        <v>34</v>
      </c>
      <c r="B992" s="28" t="s">
        <v>3116</v>
      </c>
      <c r="C992" s="34" t="s">
        <v>3117</v>
      </c>
      <c r="D992" s="28" t="s">
        <v>29</v>
      </c>
      <c r="E992" s="28" t="s">
        <v>2624</v>
      </c>
      <c r="F992" s="28" t="s">
        <v>3118</v>
      </c>
      <c r="G992" s="28">
        <v>10</v>
      </c>
      <c r="H992" s="28" t="s">
        <v>32</v>
      </c>
      <c r="I992" s="28">
        <v>10</v>
      </c>
      <c r="J992" s="34" t="s">
        <v>3119</v>
      </c>
      <c r="K992" s="53" t="s">
        <v>109</v>
      </c>
      <c r="L992" s="53" t="s">
        <v>110</v>
      </c>
      <c r="M992" s="28" t="s">
        <v>36</v>
      </c>
      <c r="N992" s="28" t="s">
        <v>2624</v>
      </c>
    </row>
    <row r="993" s="19" customFormat="1" ht="73" customHeight="1" spans="1:14">
      <c r="A993" s="28">
        <v>35</v>
      </c>
      <c r="B993" s="28" t="s">
        <v>3120</v>
      </c>
      <c r="C993" s="34" t="s">
        <v>3121</v>
      </c>
      <c r="D993" s="28" t="s">
        <v>29</v>
      </c>
      <c r="E993" s="28" t="s">
        <v>2624</v>
      </c>
      <c r="F993" s="28" t="s">
        <v>3122</v>
      </c>
      <c r="G993" s="28">
        <v>13</v>
      </c>
      <c r="H993" s="28" t="s">
        <v>32</v>
      </c>
      <c r="I993" s="28">
        <v>13</v>
      </c>
      <c r="J993" s="34" t="s">
        <v>3123</v>
      </c>
      <c r="K993" s="53" t="s">
        <v>109</v>
      </c>
      <c r="L993" s="53" t="s">
        <v>110</v>
      </c>
      <c r="M993" s="28" t="s">
        <v>36</v>
      </c>
      <c r="N993" s="28" t="s">
        <v>2624</v>
      </c>
    </row>
    <row r="994" s="19" customFormat="1" ht="76" customHeight="1" spans="1:14">
      <c r="A994" s="28">
        <v>36</v>
      </c>
      <c r="B994" s="28" t="s">
        <v>3124</v>
      </c>
      <c r="C994" s="34" t="s">
        <v>3125</v>
      </c>
      <c r="D994" s="28" t="s">
        <v>29</v>
      </c>
      <c r="E994" s="28" t="s">
        <v>2624</v>
      </c>
      <c r="F994" s="28" t="s">
        <v>3126</v>
      </c>
      <c r="G994" s="28">
        <v>13</v>
      </c>
      <c r="H994" s="28" t="s">
        <v>32</v>
      </c>
      <c r="I994" s="28">
        <v>13</v>
      </c>
      <c r="J994" s="34" t="s">
        <v>3127</v>
      </c>
      <c r="K994" s="53" t="s">
        <v>109</v>
      </c>
      <c r="L994" s="53" t="s">
        <v>110</v>
      </c>
      <c r="M994" s="28" t="s">
        <v>36</v>
      </c>
      <c r="N994" s="28" t="s">
        <v>2624</v>
      </c>
    </row>
    <row r="995" s="19" customFormat="1" ht="36" customHeight="1" spans="1:14">
      <c r="A995" s="28">
        <v>37</v>
      </c>
      <c r="B995" s="99" t="s">
        <v>3128</v>
      </c>
      <c r="C995" s="100" t="s">
        <v>3129</v>
      </c>
      <c r="D995" s="28" t="s">
        <v>29</v>
      </c>
      <c r="E995" s="28" t="s">
        <v>3130</v>
      </c>
      <c r="F995" s="28" t="s">
        <v>3081</v>
      </c>
      <c r="G995" s="28">
        <v>10</v>
      </c>
      <c r="H995" s="28" t="s">
        <v>32</v>
      </c>
      <c r="I995" s="28">
        <v>10</v>
      </c>
      <c r="J995" s="34" t="s">
        <v>3131</v>
      </c>
      <c r="K995" s="53" t="s">
        <v>109</v>
      </c>
      <c r="L995" s="53" t="s">
        <v>110</v>
      </c>
      <c r="M995" s="28" t="s">
        <v>3083</v>
      </c>
      <c r="N995" s="28" t="s">
        <v>3130</v>
      </c>
    </row>
    <row r="996" s="19" customFormat="1" ht="36" customHeight="1" spans="1:14">
      <c r="A996" s="28">
        <v>38</v>
      </c>
      <c r="B996" s="99" t="s">
        <v>3132</v>
      </c>
      <c r="C996" s="34" t="s">
        <v>3133</v>
      </c>
      <c r="D996" s="28" t="s">
        <v>29</v>
      </c>
      <c r="E996" s="28" t="s">
        <v>3130</v>
      </c>
      <c r="F996" s="28" t="s">
        <v>3081</v>
      </c>
      <c r="G996" s="28">
        <v>8</v>
      </c>
      <c r="H996" s="28" t="s">
        <v>32</v>
      </c>
      <c r="I996" s="28">
        <v>8</v>
      </c>
      <c r="J996" s="34" t="s">
        <v>3134</v>
      </c>
      <c r="K996" s="53" t="s">
        <v>109</v>
      </c>
      <c r="L996" s="53" t="s">
        <v>110</v>
      </c>
      <c r="M996" s="28" t="s">
        <v>3083</v>
      </c>
      <c r="N996" s="28" t="s">
        <v>3130</v>
      </c>
    </row>
    <row r="997" s="19" customFormat="1" ht="36" customHeight="1" spans="1:14">
      <c r="A997" s="28">
        <v>39</v>
      </c>
      <c r="B997" s="99" t="s">
        <v>3135</v>
      </c>
      <c r="C997" s="34" t="s">
        <v>3136</v>
      </c>
      <c r="D997" s="28" t="s">
        <v>29</v>
      </c>
      <c r="E997" s="28" t="s">
        <v>3130</v>
      </c>
      <c r="F997" s="28" t="s">
        <v>3081</v>
      </c>
      <c r="G997" s="28">
        <v>7</v>
      </c>
      <c r="H997" s="28" t="s">
        <v>32</v>
      </c>
      <c r="I997" s="28">
        <v>7</v>
      </c>
      <c r="J997" s="34" t="s">
        <v>3137</v>
      </c>
      <c r="K997" s="53" t="s">
        <v>109</v>
      </c>
      <c r="L997" s="53" t="s">
        <v>110</v>
      </c>
      <c r="M997" s="28" t="s">
        <v>3083</v>
      </c>
      <c r="N997" s="28" t="s">
        <v>3130</v>
      </c>
    </row>
    <row r="998" s="19" customFormat="1" ht="36" customHeight="1" spans="1:14">
      <c r="A998" s="28">
        <v>40</v>
      </c>
      <c r="B998" s="99" t="s">
        <v>3138</v>
      </c>
      <c r="C998" s="34" t="s">
        <v>3139</v>
      </c>
      <c r="D998" s="28" t="s">
        <v>29</v>
      </c>
      <c r="E998" s="28" t="s">
        <v>3130</v>
      </c>
      <c r="F998" s="28" t="s">
        <v>3081</v>
      </c>
      <c r="G998" s="28">
        <v>6</v>
      </c>
      <c r="H998" s="28" t="s">
        <v>32</v>
      </c>
      <c r="I998" s="28">
        <v>6</v>
      </c>
      <c r="J998" s="34" t="s">
        <v>3140</v>
      </c>
      <c r="K998" s="53" t="s">
        <v>109</v>
      </c>
      <c r="L998" s="53" t="s">
        <v>110</v>
      </c>
      <c r="M998" s="28" t="s">
        <v>3083</v>
      </c>
      <c r="N998" s="28" t="s">
        <v>3130</v>
      </c>
    </row>
    <row r="999" s="19" customFormat="1" ht="36" customHeight="1" spans="1:14">
      <c r="A999" s="28">
        <v>41</v>
      </c>
      <c r="B999" s="99" t="s">
        <v>3141</v>
      </c>
      <c r="C999" s="34" t="s">
        <v>3142</v>
      </c>
      <c r="D999" s="28" t="s">
        <v>29</v>
      </c>
      <c r="E999" s="28" t="s">
        <v>3130</v>
      </c>
      <c r="F999" s="28" t="s">
        <v>3081</v>
      </c>
      <c r="G999" s="28">
        <v>3</v>
      </c>
      <c r="H999" s="28" t="s">
        <v>32</v>
      </c>
      <c r="I999" s="28">
        <v>3</v>
      </c>
      <c r="J999" s="34" t="s">
        <v>3143</v>
      </c>
      <c r="K999" s="53" t="s">
        <v>109</v>
      </c>
      <c r="L999" s="53" t="s">
        <v>110</v>
      </c>
      <c r="M999" s="28" t="s">
        <v>3083</v>
      </c>
      <c r="N999" s="28" t="s">
        <v>3130</v>
      </c>
    </row>
    <row r="1000" s="19" customFormat="1" ht="36" customHeight="1" spans="1:14">
      <c r="A1000" s="28">
        <v>42</v>
      </c>
      <c r="B1000" s="99" t="s">
        <v>3144</v>
      </c>
      <c r="C1000" s="34" t="s">
        <v>3145</v>
      </c>
      <c r="D1000" s="28" t="s">
        <v>29</v>
      </c>
      <c r="E1000" s="28" t="s">
        <v>3130</v>
      </c>
      <c r="F1000" s="28" t="s">
        <v>3081</v>
      </c>
      <c r="G1000" s="28">
        <v>6.5</v>
      </c>
      <c r="H1000" s="28" t="s">
        <v>32</v>
      </c>
      <c r="I1000" s="28">
        <v>6.5</v>
      </c>
      <c r="J1000" s="34" t="s">
        <v>3131</v>
      </c>
      <c r="K1000" s="53" t="s">
        <v>109</v>
      </c>
      <c r="L1000" s="53" t="s">
        <v>110</v>
      </c>
      <c r="M1000" s="28" t="s">
        <v>3083</v>
      </c>
      <c r="N1000" s="28" t="s">
        <v>3130</v>
      </c>
    </row>
    <row r="1001" s="19" customFormat="1" ht="36" customHeight="1" spans="1:14">
      <c r="A1001" s="28">
        <v>43</v>
      </c>
      <c r="B1001" s="99" t="s">
        <v>3146</v>
      </c>
      <c r="C1001" s="34" t="s">
        <v>3147</v>
      </c>
      <c r="D1001" s="28" t="s">
        <v>29</v>
      </c>
      <c r="E1001" s="28" t="s">
        <v>3130</v>
      </c>
      <c r="F1001" s="28" t="s">
        <v>3081</v>
      </c>
      <c r="G1001" s="28">
        <v>10</v>
      </c>
      <c r="H1001" s="28" t="s">
        <v>32</v>
      </c>
      <c r="I1001" s="28">
        <v>10</v>
      </c>
      <c r="J1001" s="34" t="s">
        <v>3148</v>
      </c>
      <c r="K1001" s="53" t="s">
        <v>109</v>
      </c>
      <c r="L1001" s="53" t="s">
        <v>110</v>
      </c>
      <c r="M1001" s="28" t="s">
        <v>3083</v>
      </c>
      <c r="N1001" s="28" t="s">
        <v>3130</v>
      </c>
    </row>
    <row r="1002" s="19" customFormat="1" ht="36" customHeight="1" spans="1:14">
      <c r="A1002" s="28">
        <v>44</v>
      </c>
      <c r="B1002" s="99" t="s">
        <v>3149</v>
      </c>
      <c r="C1002" s="34" t="s">
        <v>3150</v>
      </c>
      <c r="D1002" s="28" t="s">
        <v>29</v>
      </c>
      <c r="E1002" s="28" t="s">
        <v>3130</v>
      </c>
      <c r="F1002" s="28" t="s">
        <v>3081</v>
      </c>
      <c r="G1002" s="28">
        <v>6</v>
      </c>
      <c r="H1002" s="28" t="s">
        <v>32</v>
      </c>
      <c r="I1002" s="28">
        <v>6</v>
      </c>
      <c r="J1002" s="34" t="s">
        <v>3151</v>
      </c>
      <c r="K1002" s="53" t="s">
        <v>109</v>
      </c>
      <c r="L1002" s="53" t="s">
        <v>110</v>
      </c>
      <c r="M1002" s="28" t="s">
        <v>3083</v>
      </c>
      <c r="N1002" s="28" t="s">
        <v>3130</v>
      </c>
    </row>
    <row r="1003" s="19" customFormat="1" ht="25" customHeight="1" spans="1:14">
      <c r="A1003" s="27"/>
      <c r="B1003" s="27" t="s">
        <v>39</v>
      </c>
      <c r="C1003" s="29"/>
      <c r="D1003" s="27"/>
      <c r="E1003" s="27"/>
      <c r="F1003" s="27"/>
      <c r="G1003" s="27"/>
      <c r="H1003" s="28"/>
      <c r="I1003" s="27"/>
      <c r="J1003" s="29"/>
      <c r="K1003" s="51"/>
      <c r="L1003" s="51"/>
      <c r="M1003" s="27"/>
      <c r="N1003" s="102">
        <f>SUM(G1004:G1008)</f>
        <v>50</v>
      </c>
    </row>
    <row r="1004" s="20" customFormat="1" ht="48" customHeight="1" spans="1:14">
      <c r="A1004" s="28">
        <v>1</v>
      </c>
      <c r="B1004" s="28" t="s">
        <v>1790</v>
      </c>
      <c r="C1004" s="34" t="s">
        <v>3152</v>
      </c>
      <c r="D1004" s="28" t="s">
        <v>39</v>
      </c>
      <c r="E1004" s="28" t="s">
        <v>1792</v>
      </c>
      <c r="F1004" s="28" t="s">
        <v>3153</v>
      </c>
      <c r="G1004" s="28">
        <v>10</v>
      </c>
      <c r="H1004" s="28" t="s">
        <v>32</v>
      </c>
      <c r="I1004" s="28">
        <v>10</v>
      </c>
      <c r="J1004" s="34" t="s">
        <v>3154</v>
      </c>
      <c r="K1004" s="28">
        <v>2020.5</v>
      </c>
      <c r="L1004" s="28">
        <v>2020.6</v>
      </c>
      <c r="M1004" s="28" t="s">
        <v>42</v>
      </c>
      <c r="N1004" s="28" t="s">
        <v>3155</v>
      </c>
    </row>
    <row r="1005" s="20" customFormat="1" ht="36" customHeight="1" spans="1:14">
      <c r="A1005" s="28">
        <v>2</v>
      </c>
      <c r="B1005" s="28" t="s">
        <v>3156</v>
      </c>
      <c r="C1005" s="34" t="s">
        <v>3157</v>
      </c>
      <c r="D1005" s="28" t="s">
        <v>39</v>
      </c>
      <c r="E1005" s="28" t="s">
        <v>2645</v>
      </c>
      <c r="F1005" s="28" t="s">
        <v>3158</v>
      </c>
      <c r="G1005" s="28">
        <v>10</v>
      </c>
      <c r="H1005" s="28" t="s">
        <v>32</v>
      </c>
      <c r="I1005" s="28">
        <v>10</v>
      </c>
      <c r="J1005" s="34" t="s">
        <v>3159</v>
      </c>
      <c r="K1005" s="28">
        <v>2020.5</v>
      </c>
      <c r="L1005" s="28">
        <v>2020.7</v>
      </c>
      <c r="M1005" s="28" t="s">
        <v>42</v>
      </c>
      <c r="N1005" s="28" t="s">
        <v>3160</v>
      </c>
    </row>
    <row r="1006" s="20" customFormat="1" ht="36" customHeight="1" spans="1:14">
      <c r="A1006" s="28">
        <v>3</v>
      </c>
      <c r="B1006" s="28" t="s">
        <v>3161</v>
      </c>
      <c r="C1006" s="34" t="s">
        <v>3162</v>
      </c>
      <c r="D1006" s="28" t="s">
        <v>39</v>
      </c>
      <c r="E1006" s="28" t="s">
        <v>1667</v>
      </c>
      <c r="F1006" s="28" t="s">
        <v>3163</v>
      </c>
      <c r="G1006" s="28">
        <v>10</v>
      </c>
      <c r="H1006" s="28" t="s">
        <v>32</v>
      </c>
      <c r="I1006" s="28">
        <v>10</v>
      </c>
      <c r="J1006" s="34" t="s">
        <v>3164</v>
      </c>
      <c r="K1006" s="28">
        <v>2020.4</v>
      </c>
      <c r="L1006" s="28">
        <v>2020.6</v>
      </c>
      <c r="M1006" s="28" t="s">
        <v>42</v>
      </c>
      <c r="N1006" s="28" t="s">
        <v>1667</v>
      </c>
    </row>
    <row r="1007" s="20" customFormat="1" ht="36" customHeight="1" spans="1:14">
      <c r="A1007" s="28">
        <v>4</v>
      </c>
      <c r="B1007" s="28" t="s">
        <v>3165</v>
      </c>
      <c r="C1007" s="34" t="s">
        <v>3166</v>
      </c>
      <c r="D1007" s="28" t="s">
        <v>39</v>
      </c>
      <c r="E1007" s="28" t="s">
        <v>3167</v>
      </c>
      <c r="F1007" s="28" t="s">
        <v>1069</v>
      </c>
      <c r="G1007" s="28">
        <v>10</v>
      </c>
      <c r="H1007" s="28" t="s">
        <v>32</v>
      </c>
      <c r="I1007" s="28">
        <v>10</v>
      </c>
      <c r="J1007" s="34" t="s">
        <v>3168</v>
      </c>
      <c r="K1007" s="28">
        <v>2020.5</v>
      </c>
      <c r="L1007" s="28">
        <v>2020.6</v>
      </c>
      <c r="M1007" s="28" t="s">
        <v>42</v>
      </c>
      <c r="N1007" s="28" t="s">
        <v>3167</v>
      </c>
    </row>
    <row r="1008" s="20" customFormat="1" ht="49" customHeight="1" spans="1:14">
      <c r="A1008" s="28">
        <v>5</v>
      </c>
      <c r="B1008" s="28" t="s">
        <v>3169</v>
      </c>
      <c r="C1008" s="34" t="s">
        <v>3170</v>
      </c>
      <c r="D1008" s="28" t="s">
        <v>39</v>
      </c>
      <c r="E1008" s="28" t="s">
        <v>460</v>
      </c>
      <c r="F1008" s="28" t="s">
        <v>3171</v>
      </c>
      <c r="G1008" s="28">
        <v>10</v>
      </c>
      <c r="H1008" s="28" t="s">
        <v>32</v>
      </c>
      <c r="I1008" s="28">
        <v>10</v>
      </c>
      <c r="J1008" s="34" t="s">
        <v>3172</v>
      </c>
      <c r="K1008" s="28">
        <v>2020.5</v>
      </c>
      <c r="L1008" s="28">
        <v>2020.6</v>
      </c>
      <c r="M1008" s="28" t="s">
        <v>42</v>
      </c>
      <c r="N1008" s="28" t="s">
        <v>3173</v>
      </c>
    </row>
    <row r="1009" s="19" customFormat="1" ht="24" customHeight="1" spans="1:14">
      <c r="A1009" s="27"/>
      <c r="B1009" s="27" t="s">
        <v>45</v>
      </c>
      <c r="C1009" s="29"/>
      <c r="D1009" s="27"/>
      <c r="E1009" s="27"/>
      <c r="F1009" s="27"/>
      <c r="G1009" s="27"/>
      <c r="H1009" s="28"/>
      <c r="I1009" s="27"/>
      <c r="J1009" s="29"/>
      <c r="K1009" s="51"/>
      <c r="L1009" s="51"/>
      <c r="M1009" s="27"/>
      <c r="N1009" s="102">
        <f>SUM(G1010:G1012)</f>
        <v>30</v>
      </c>
    </row>
    <row r="1010" s="19" customFormat="1" ht="36" customHeight="1" spans="1:14">
      <c r="A1010" s="28">
        <v>1</v>
      </c>
      <c r="B1010" s="28" t="s">
        <v>3174</v>
      </c>
      <c r="C1010" s="34" t="s">
        <v>3175</v>
      </c>
      <c r="D1010" s="28" t="s">
        <v>45</v>
      </c>
      <c r="E1010" s="28" t="s">
        <v>2244</v>
      </c>
      <c r="F1010" s="28" t="s">
        <v>3176</v>
      </c>
      <c r="G1010" s="31">
        <v>10</v>
      </c>
      <c r="H1010" s="31" t="s">
        <v>32</v>
      </c>
      <c r="I1010" s="31">
        <v>10</v>
      </c>
      <c r="J1010" s="34" t="s">
        <v>3177</v>
      </c>
      <c r="K1010" s="54" t="s">
        <v>1254</v>
      </c>
      <c r="L1010" s="54" t="s">
        <v>1255</v>
      </c>
      <c r="M1010" s="28" t="s">
        <v>48</v>
      </c>
      <c r="N1010" s="28" t="s">
        <v>2245</v>
      </c>
    </row>
    <row r="1011" s="19" customFormat="1" ht="36" customHeight="1" spans="1:14">
      <c r="A1011" s="28">
        <v>2</v>
      </c>
      <c r="B1011" s="28" t="s">
        <v>3178</v>
      </c>
      <c r="C1011" s="34" t="s">
        <v>3179</v>
      </c>
      <c r="D1011" s="28" t="s">
        <v>45</v>
      </c>
      <c r="E1011" s="28" t="s">
        <v>2238</v>
      </c>
      <c r="F1011" s="28" t="s">
        <v>3180</v>
      </c>
      <c r="G1011" s="31">
        <v>10</v>
      </c>
      <c r="H1011" s="31" t="s">
        <v>32</v>
      </c>
      <c r="I1011" s="31">
        <v>10</v>
      </c>
      <c r="J1011" s="34" t="s">
        <v>3181</v>
      </c>
      <c r="K1011" s="28">
        <v>2020.4</v>
      </c>
      <c r="L1011" s="28">
        <v>2020.09</v>
      </c>
      <c r="M1011" s="28" t="s">
        <v>48</v>
      </c>
      <c r="N1011" s="28" t="s">
        <v>2239</v>
      </c>
    </row>
    <row r="1012" s="19" customFormat="1" ht="29" customHeight="1" spans="1:14">
      <c r="A1012" s="28">
        <v>3</v>
      </c>
      <c r="B1012" s="28" t="s">
        <v>3182</v>
      </c>
      <c r="C1012" s="34" t="s">
        <v>3183</v>
      </c>
      <c r="D1012" s="28" t="s">
        <v>45</v>
      </c>
      <c r="E1012" s="28" t="s">
        <v>2233</v>
      </c>
      <c r="F1012" s="28" t="s">
        <v>3184</v>
      </c>
      <c r="G1012" s="31">
        <v>10</v>
      </c>
      <c r="H1012" s="31" t="s">
        <v>32</v>
      </c>
      <c r="I1012" s="31">
        <v>10</v>
      </c>
      <c r="J1012" s="34" t="s">
        <v>3185</v>
      </c>
      <c r="K1012" s="62">
        <v>2020.04</v>
      </c>
      <c r="L1012" s="62" t="s">
        <v>1372</v>
      </c>
      <c r="M1012" s="28" t="s">
        <v>48</v>
      </c>
      <c r="N1012" s="28" t="s">
        <v>2234</v>
      </c>
    </row>
    <row r="1013" s="19" customFormat="1" ht="27" customHeight="1" spans="1:14">
      <c r="A1013" s="27"/>
      <c r="B1013" s="27" t="s">
        <v>50</v>
      </c>
      <c r="C1013" s="29"/>
      <c r="D1013" s="27"/>
      <c r="E1013" s="27"/>
      <c r="F1013" s="27"/>
      <c r="G1013" s="27"/>
      <c r="H1013" s="28"/>
      <c r="I1013" s="27"/>
      <c r="J1013" s="29"/>
      <c r="K1013" s="51"/>
      <c r="L1013" s="51"/>
      <c r="M1013" s="27"/>
      <c r="N1013" s="102">
        <f>SUM(G1014:G1022)</f>
        <v>60</v>
      </c>
    </row>
    <row r="1014" s="19" customFormat="1" ht="36" customHeight="1" spans="1:14">
      <c r="A1014" s="27">
        <v>1</v>
      </c>
      <c r="B1014" s="28" t="s">
        <v>3186</v>
      </c>
      <c r="C1014" s="34" t="s">
        <v>3187</v>
      </c>
      <c r="D1014" s="28" t="s">
        <v>50</v>
      </c>
      <c r="E1014" s="28" t="s">
        <v>1986</v>
      </c>
      <c r="F1014" s="28" t="s">
        <v>3188</v>
      </c>
      <c r="G1014" s="31">
        <v>6.5</v>
      </c>
      <c r="H1014" s="31" t="s">
        <v>32</v>
      </c>
      <c r="I1014" s="31">
        <v>6.5</v>
      </c>
      <c r="J1014" s="34" t="s">
        <v>3189</v>
      </c>
      <c r="K1014" s="105" t="s">
        <v>1054</v>
      </c>
      <c r="L1014" s="105" t="s">
        <v>1071</v>
      </c>
      <c r="M1014" s="28" t="s">
        <v>53</v>
      </c>
      <c r="N1014" s="28" t="s">
        <v>3190</v>
      </c>
    </row>
    <row r="1015" s="19" customFormat="1" ht="36" customHeight="1" spans="1:14">
      <c r="A1015" s="27">
        <v>2</v>
      </c>
      <c r="B1015" s="28" t="s">
        <v>3191</v>
      </c>
      <c r="C1015" s="34" t="s">
        <v>3192</v>
      </c>
      <c r="D1015" s="28" t="s">
        <v>50</v>
      </c>
      <c r="E1015" s="28" t="s">
        <v>1986</v>
      </c>
      <c r="F1015" s="28" t="s">
        <v>3193</v>
      </c>
      <c r="G1015" s="31">
        <v>3.5</v>
      </c>
      <c r="H1015" s="31" t="s">
        <v>32</v>
      </c>
      <c r="I1015" s="31">
        <v>3.5</v>
      </c>
      <c r="J1015" s="34" t="s">
        <v>3194</v>
      </c>
      <c r="K1015" s="105" t="s">
        <v>1054</v>
      </c>
      <c r="L1015" s="105" t="s">
        <v>35</v>
      </c>
      <c r="M1015" s="28" t="s">
        <v>53</v>
      </c>
      <c r="N1015" s="28" t="s">
        <v>3190</v>
      </c>
    </row>
    <row r="1016" s="19" customFormat="1" ht="36" customHeight="1" spans="1:14">
      <c r="A1016" s="27">
        <v>3</v>
      </c>
      <c r="B1016" s="28" t="s">
        <v>3195</v>
      </c>
      <c r="C1016" s="34" t="s">
        <v>3196</v>
      </c>
      <c r="D1016" s="28" t="s">
        <v>50</v>
      </c>
      <c r="E1016" s="28" t="s">
        <v>2250</v>
      </c>
      <c r="F1016" s="28" t="s">
        <v>3197</v>
      </c>
      <c r="G1016" s="31">
        <v>3</v>
      </c>
      <c r="H1016" s="31" t="s">
        <v>32</v>
      </c>
      <c r="I1016" s="31">
        <v>3</v>
      </c>
      <c r="J1016" s="34" t="s">
        <v>3198</v>
      </c>
      <c r="K1016" s="105" t="s">
        <v>109</v>
      </c>
      <c r="L1016" s="105" t="s">
        <v>1071</v>
      </c>
      <c r="M1016" s="28" t="s">
        <v>53</v>
      </c>
      <c r="N1016" s="28" t="s">
        <v>2252</v>
      </c>
    </row>
    <row r="1017" s="19" customFormat="1" ht="36" customHeight="1" spans="1:14">
      <c r="A1017" s="27">
        <v>4</v>
      </c>
      <c r="B1017" s="28" t="s">
        <v>3199</v>
      </c>
      <c r="C1017" s="34" t="s">
        <v>3200</v>
      </c>
      <c r="D1017" s="28" t="s">
        <v>50</v>
      </c>
      <c r="E1017" s="28" t="s">
        <v>2250</v>
      </c>
      <c r="F1017" s="28" t="s">
        <v>1181</v>
      </c>
      <c r="G1017" s="31">
        <v>3</v>
      </c>
      <c r="H1017" s="31" t="s">
        <v>32</v>
      </c>
      <c r="I1017" s="31">
        <v>3</v>
      </c>
      <c r="J1017" s="34" t="s">
        <v>3201</v>
      </c>
      <c r="K1017" s="105" t="s">
        <v>109</v>
      </c>
      <c r="L1017" s="105" t="s">
        <v>1071</v>
      </c>
      <c r="M1017" s="28" t="s">
        <v>53</v>
      </c>
      <c r="N1017" s="28" t="s">
        <v>2252</v>
      </c>
    </row>
    <row r="1018" s="19" customFormat="1" ht="36" customHeight="1" spans="1:14">
      <c r="A1018" s="27">
        <v>5</v>
      </c>
      <c r="B1018" s="28" t="s">
        <v>3195</v>
      </c>
      <c r="C1018" s="34" t="s">
        <v>3202</v>
      </c>
      <c r="D1018" s="28" t="s">
        <v>50</v>
      </c>
      <c r="E1018" s="28" t="s">
        <v>2250</v>
      </c>
      <c r="F1018" s="28" t="s">
        <v>3203</v>
      </c>
      <c r="G1018" s="31">
        <v>4</v>
      </c>
      <c r="H1018" s="31" t="s">
        <v>32</v>
      </c>
      <c r="I1018" s="31">
        <v>4</v>
      </c>
      <c r="J1018" s="34" t="s">
        <v>3204</v>
      </c>
      <c r="K1018" s="105" t="s">
        <v>109</v>
      </c>
      <c r="L1018" s="105" t="s">
        <v>1071</v>
      </c>
      <c r="M1018" s="28" t="s">
        <v>53</v>
      </c>
      <c r="N1018" s="28" t="s">
        <v>2252</v>
      </c>
    </row>
    <row r="1019" s="19" customFormat="1" ht="36" customHeight="1" spans="1:14">
      <c r="A1019" s="27">
        <v>6</v>
      </c>
      <c r="B1019" s="28" t="s">
        <v>3205</v>
      </c>
      <c r="C1019" s="34" t="s">
        <v>3206</v>
      </c>
      <c r="D1019" s="28" t="s">
        <v>50</v>
      </c>
      <c r="E1019" s="28" t="s">
        <v>3207</v>
      </c>
      <c r="F1019" s="28" t="s">
        <v>1194</v>
      </c>
      <c r="G1019" s="31">
        <v>10</v>
      </c>
      <c r="H1019" s="31" t="s">
        <v>32</v>
      </c>
      <c r="I1019" s="31">
        <v>10</v>
      </c>
      <c r="J1019" s="34" t="s">
        <v>3208</v>
      </c>
      <c r="K1019" s="105" t="s">
        <v>109</v>
      </c>
      <c r="L1019" s="105" t="s">
        <v>1071</v>
      </c>
      <c r="M1019" s="28" t="s">
        <v>53</v>
      </c>
      <c r="N1019" s="28" t="s">
        <v>3207</v>
      </c>
    </row>
    <row r="1020" s="19" customFormat="1" ht="36" customHeight="1" spans="1:14">
      <c r="A1020" s="27">
        <v>7</v>
      </c>
      <c r="B1020" s="28" t="s">
        <v>3209</v>
      </c>
      <c r="C1020" s="34" t="s">
        <v>3210</v>
      </c>
      <c r="D1020" s="28" t="s">
        <v>50</v>
      </c>
      <c r="E1020" s="28" t="s">
        <v>686</v>
      </c>
      <c r="F1020" s="31" t="s">
        <v>1252</v>
      </c>
      <c r="G1020" s="31">
        <v>10</v>
      </c>
      <c r="H1020" s="31" t="s">
        <v>32</v>
      </c>
      <c r="I1020" s="31">
        <v>10</v>
      </c>
      <c r="J1020" s="34" t="s">
        <v>3211</v>
      </c>
      <c r="K1020" s="105" t="s">
        <v>109</v>
      </c>
      <c r="L1020" s="105" t="s">
        <v>1071</v>
      </c>
      <c r="M1020" s="28" t="s">
        <v>53</v>
      </c>
      <c r="N1020" s="28" t="s">
        <v>2144</v>
      </c>
    </row>
    <row r="1021" s="19" customFormat="1" ht="43" customHeight="1" spans="1:14">
      <c r="A1021" s="27">
        <v>8</v>
      </c>
      <c r="B1021" s="28" t="s">
        <v>3212</v>
      </c>
      <c r="C1021" s="34" t="s">
        <v>3213</v>
      </c>
      <c r="D1021" s="28" t="s">
        <v>50</v>
      </c>
      <c r="E1021" s="28" t="s">
        <v>1649</v>
      </c>
      <c r="F1021" s="28" t="s">
        <v>3214</v>
      </c>
      <c r="G1021" s="31">
        <v>10</v>
      </c>
      <c r="H1021" s="31" t="s">
        <v>32</v>
      </c>
      <c r="I1021" s="31">
        <v>10</v>
      </c>
      <c r="J1021" s="34" t="s">
        <v>3215</v>
      </c>
      <c r="K1021" s="105" t="s">
        <v>109</v>
      </c>
      <c r="L1021" s="105" t="s">
        <v>1071</v>
      </c>
      <c r="M1021" s="28" t="s">
        <v>53</v>
      </c>
      <c r="N1021" s="28" t="s">
        <v>3216</v>
      </c>
    </row>
    <row r="1022" s="19" customFormat="1" ht="36" customHeight="1" spans="1:14">
      <c r="A1022" s="27">
        <v>9</v>
      </c>
      <c r="B1022" s="28" t="s">
        <v>3217</v>
      </c>
      <c r="C1022" s="72" t="s">
        <v>3218</v>
      </c>
      <c r="D1022" s="28" t="s">
        <v>50</v>
      </c>
      <c r="E1022" s="28" t="s">
        <v>1757</v>
      </c>
      <c r="F1022" s="28" t="s">
        <v>3219</v>
      </c>
      <c r="G1022" s="31">
        <v>10</v>
      </c>
      <c r="H1022" s="31" t="s">
        <v>32</v>
      </c>
      <c r="I1022" s="31">
        <v>10</v>
      </c>
      <c r="J1022" s="34" t="s">
        <v>3220</v>
      </c>
      <c r="K1022" s="105" t="s">
        <v>109</v>
      </c>
      <c r="L1022" s="105" t="s">
        <v>1071</v>
      </c>
      <c r="M1022" s="28" t="s">
        <v>53</v>
      </c>
      <c r="N1022" s="28" t="s">
        <v>1757</v>
      </c>
    </row>
    <row r="1023" s="19" customFormat="1" ht="36" customHeight="1" spans="1:14">
      <c r="A1023" s="27"/>
      <c r="B1023" s="27" t="s">
        <v>56</v>
      </c>
      <c r="C1023" s="29"/>
      <c r="D1023" s="27"/>
      <c r="E1023" s="27"/>
      <c r="F1023" s="27"/>
      <c r="G1023" s="27"/>
      <c r="H1023" s="28"/>
      <c r="I1023" s="27"/>
      <c r="J1023" s="29"/>
      <c r="K1023" s="51"/>
      <c r="L1023" s="51"/>
      <c r="M1023" s="27"/>
      <c r="N1023" s="102">
        <f>SUM(G1024:G1039)</f>
        <v>180</v>
      </c>
    </row>
    <row r="1024" s="19" customFormat="1" ht="51" customHeight="1" spans="1:14">
      <c r="A1024" s="104">
        <v>1</v>
      </c>
      <c r="B1024" s="28" t="s">
        <v>3221</v>
      </c>
      <c r="C1024" s="34" t="s">
        <v>3222</v>
      </c>
      <c r="D1024" s="28" t="s">
        <v>56</v>
      </c>
      <c r="E1024" s="28" t="s">
        <v>898</v>
      </c>
      <c r="F1024" s="28" t="s">
        <v>1215</v>
      </c>
      <c r="G1024" s="28">
        <v>10</v>
      </c>
      <c r="H1024" s="31" t="s">
        <v>32</v>
      </c>
      <c r="I1024" s="28">
        <v>10</v>
      </c>
      <c r="J1024" s="34" t="s">
        <v>3223</v>
      </c>
      <c r="K1024" s="28">
        <v>2020.4</v>
      </c>
      <c r="L1024" s="28">
        <v>2020.9</v>
      </c>
      <c r="M1024" s="28" t="s">
        <v>59</v>
      </c>
      <c r="N1024" s="28" t="s">
        <v>3224</v>
      </c>
    </row>
    <row r="1025" s="19" customFormat="1" ht="31" customHeight="1" spans="1:14">
      <c r="A1025" s="104">
        <v>2</v>
      </c>
      <c r="B1025" s="28" t="s">
        <v>3225</v>
      </c>
      <c r="C1025" s="34" t="s">
        <v>3226</v>
      </c>
      <c r="D1025" s="28" t="s">
        <v>56</v>
      </c>
      <c r="E1025" s="28" t="s">
        <v>1662</v>
      </c>
      <c r="F1025" s="28" t="s">
        <v>3227</v>
      </c>
      <c r="G1025" s="28">
        <v>10</v>
      </c>
      <c r="H1025" s="31" t="s">
        <v>32</v>
      </c>
      <c r="I1025" s="28">
        <v>10</v>
      </c>
      <c r="J1025" s="34" t="s">
        <v>3228</v>
      </c>
      <c r="K1025" s="28">
        <v>2020.4</v>
      </c>
      <c r="L1025" s="28">
        <v>2020.9</v>
      </c>
      <c r="M1025" s="28" t="s">
        <v>59</v>
      </c>
      <c r="N1025" s="28" t="s">
        <v>2323</v>
      </c>
    </row>
    <row r="1026" s="19" customFormat="1" ht="43" customHeight="1" spans="1:14">
      <c r="A1026" s="104">
        <v>3</v>
      </c>
      <c r="B1026" s="28" t="s">
        <v>3229</v>
      </c>
      <c r="C1026" s="34" t="s">
        <v>3230</v>
      </c>
      <c r="D1026" s="28" t="s">
        <v>56</v>
      </c>
      <c r="E1026" s="28" t="s">
        <v>3231</v>
      </c>
      <c r="F1026" s="28" t="s">
        <v>1181</v>
      </c>
      <c r="G1026" s="28">
        <v>10</v>
      </c>
      <c r="H1026" s="31" t="s">
        <v>32</v>
      </c>
      <c r="I1026" s="28">
        <v>10</v>
      </c>
      <c r="J1026" s="34" t="s">
        <v>3232</v>
      </c>
      <c r="K1026" s="28">
        <v>2020.4</v>
      </c>
      <c r="L1026" s="28">
        <v>2020.9</v>
      </c>
      <c r="M1026" s="28" t="s">
        <v>59</v>
      </c>
      <c r="N1026" s="28" t="s">
        <v>3233</v>
      </c>
    </row>
    <row r="1027" s="19" customFormat="1" ht="32" customHeight="1" spans="1:14">
      <c r="A1027" s="104">
        <v>4</v>
      </c>
      <c r="B1027" s="28" t="s">
        <v>3234</v>
      </c>
      <c r="C1027" s="34" t="s">
        <v>3235</v>
      </c>
      <c r="D1027" s="28" t="s">
        <v>56</v>
      </c>
      <c r="E1027" s="28" t="s">
        <v>1658</v>
      </c>
      <c r="F1027" s="28" t="s">
        <v>1210</v>
      </c>
      <c r="G1027" s="28">
        <v>10</v>
      </c>
      <c r="H1027" s="31" t="s">
        <v>32</v>
      </c>
      <c r="I1027" s="28">
        <v>10</v>
      </c>
      <c r="J1027" s="107" t="s">
        <v>3236</v>
      </c>
      <c r="K1027" s="28">
        <v>2020.4</v>
      </c>
      <c r="L1027" s="28">
        <v>2020.9</v>
      </c>
      <c r="M1027" s="28" t="s">
        <v>59</v>
      </c>
      <c r="N1027" s="28" t="s">
        <v>2884</v>
      </c>
    </row>
    <row r="1028" s="19" customFormat="1" ht="33.75" spans="1:14">
      <c r="A1028" s="104">
        <v>5</v>
      </c>
      <c r="B1028" s="28" t="s">
        <v>3237</v>
      </c>
      <c r="C1028" s="34" t="s">
        <v>3238</v>
      </c>
      <c r="D1028" s="28" t="s">
        <v>56</v>
      </c>
      <c r="E1028" s="28" t="s">
        <v>3239</v>
      </c>
      <c r="F1028" s="28" t="s">
        <v>3240</v>
      </c>
      <c r="G1028" s="28">
        <v>10</v>
      </c>
      <c r="H1028" s="31" t="s">
        <v>32</v>
      </c>
      <c r="I1028" s="28">
        <v>10</v>
      </c>
      <c r="J1028" s="34" t="s">
        <v>3241</v>
      </c>
      <c r="K1028" s="28">
        <v>2020.4</v>
      </c>
      <c r="L1028" s="28">
        <v>2020.9</v>
      </c>
      <c r="M1028" s="28" t="s">
        <v>59</v>
      </c>
      <c r="N1028" s="28" t="s">
        <v>3242</v>
      </c>
    </row>
    <row r="1029" s="19" customFormat="1" ht="33.75" spans="1:14">
      <c r="A1029" s="104">
        <v>6</v>
      </c>
      <c r="B1029" s="28" t="s">
        <v>3243</v>
      </c>
      <c r="C1029" s="34" t="s">
        <v>3244</v>
      </c>
      <c r="D1029" s="28" t="s">
        <v>56</v>
      </c>
      <c r="E1029" s="28" t="s">
        <v>3245</v>
      </c>
      <c r="F1029" s="28" t="s">
        <v>1181</v>
      </c>
      <c r="G1029" s="28">
        <v>10</v>
      </c>
      <c r="H1029" s="31" t="s">
        <v>32</v>
      </c>
      <c r="I1029" s="28">
        <v>10</v>
      </c>
      <c r="J1029" s="34" t="s">
        <v>3246</v>
      </c>
      <c r="K1029" s="28">
        <v>2020.4</v>
      </c>
      <c r="L1029" s="28">
        <v>2020.9</v>
      </c>
      <c r="M1029" s="28" t="s">
        <v>59</v>
      </c>
      <c r="N1029" s="28" t="s">
        <v>3247</v>
      </c>
    </row>
    <row r="1030" s="19" customFormat="1" ht="45" spans="1:14">
      <c r="A1030" s="104">
        <v>7</v>
      </c>
      <c r="B1030" s="28" t="s">
        <v>3248</v>
      </c>
      <c r="C1030" s="34" t="s">
        <v>3249</v>
      </c>
      <c r="D1030" s="28" t="s">
        <v>56</v>
      </c>
      <c r="E1030" s="28" t="s">
        <v>1722</v>
      </c>
      <c r="F1030" s="28" t="s">
        <v>1215</v>
      </c>
      <c r="G1030" s="28">
        <v>10</v>
      </c>
      <c r="H1030" s="31" t="s">
        <v>32</v>
      </c>
      <c r="I1030" s="28">
        <v>10</v>
      </c>
      <c r="J1030" s="34" t="s">
        <v>3250</v>
      </c>
      <c r="K1030" s="28">
        <v>2020.4</v>
      </c>
      <c r="L1030" s="28">
        <v>2020.9</v>
      </c>
      <c r="M1030" s="28" t="s">
        <v>59</v>
      </c>
      <c r="N1030" s="28" t="s">
        <v>3251</v>
      </c>
    </row>
    <row r="1031" s="19" customFormat="1" ht="45" spans="1:14">
      <c r="A1031" s="104">
        <v>8</v>
      </c>
      <c r="B1031" s="28" t="s">
        <v>3252</v>
      </c>
      <c r="C1031" s="34" t="s">
        <v>3253</v>
      </c>
      <c r="D1031" s="28" t="s">
        <v>56</v>
      </c>
      <c r="E1031" s="28" t="s">
        <v>318</v>
      </c>
      <c r="F1031" s="28" t="s">
        <v>3254</v>
      </c>
      <c r="G1031" s="28">
        <v>10</v>
      </c>
      <c r="H1031" s="31" t="s">
        <v>32</v>
      </c>
      <c r="I1031" s="28">
        <v>10</v>
      </c>
      <c r="J1031" s="34" t="s">
        <v>3255</v>
      </c>
      <c r="K1031" s="28">
        <v>2020.4</v>
      </c>
      <c r="L1031" s="28">
        <v>2020.9</v>
      </c>
      <c r="M1031" s="28" t="s">
        <v>59</v>
      </c>
      <c r="N1031" s="28" t="s">
        <v>3256</v>
      </c>
    </row>
    <row r="1032" s="19" customFormat="1" ht="33.75" spans="1:14">
      <c r="A1032" s="104">
        <v>9</v>
      </c>
      <c r="B1032" s="28" t="s">
        <v>3257</v>
      </c>
      <c r="C1032" s="34" t="s">
        <v>3258</v>
      </c>
      <c r="D1032" s="28" t="s">
        <v>56</v>
      </c>
      <c r="E1032" s="28" t="s">
        <v>3259</v>
      </c>
      <c r="F1032" s="28" t="s">
        <v>3260</v>
      </c>
      <c r="G1032" s="28">
        <v>10</v>
      </c>
      <c r="H1032" s="31" t="s">
        <v>32</v>
      </c>
      <c r="I1032" s="28">
        <v>10</v>
      </c>
      <c r="J1032" s="34" t="s">
        <v>3261</v>
      </c>
      <c r="K1032" s="28">
        <v>2020.4</v>
      </c>
      <c r="L1032" s="28">
        <v>2020.9</v>
      </c>
      <c r="M1032" s="28" t="s">
        <v>59</v>
      </c>
      <c r="N1032" s="28" t="s">
        <v>3262</v>
      </c>
    </row>
    <row r="1033" s="19" customFormat="1" ht="22.5" spans="1:14">
      <c r="A1033" s="104">
        <v>10</v>
      </c>
      <c r="B1033" s="28" t="s">
        <v>3263</v>
      </c>
      <c r="C1033" s="34" t="s">
        <v>3264</v>
      </c>
      <c r="D1033" s="28" t="s">
        <v>56</v>
      </c>
      <c r="E1033" s="28" t="s">
        <v>534</v>
      </c>
      <c r="F1033" s="28" t="s">
        <v>3265</v>
      </c>
      <c r="G1033" s="28">
        <v>10</v>
      </c>
      <c r="H1033" s="31" t="s">
        <v>32</v>
      </c>
      <c r="I1033" s="28">
        <v>10</v>
      </c>
      <c r="J1033" s="34" t="s">
        <v>3266</v>
      </c>
      <c r="K1033" s="28">
        <v>2020.4</v>
      </c>
      <c r="L1033" s="28">
        <v>2020.9</v>
      </c>
      <c r="M1033" s="28" t="s">
        <v>59</v>
      </c>
      <c r="N1033" s="28" t="s">
        <v>3267</v>
      </c>
    </row>
    <row r="1034" s="19" customFormat="1" ht="45" spans="1:14">
      <c r="A1034" s="104">
        <v>11</v>
      </c>
      <c r="B1034" s="28" t="s">
        <v>3268</v>
      </c>
      <c r="C1034" s="34" t="s">
        <v>3269</v>
      </c>
      <c r="D1034" s="28" t="s">
        <v>56</v>
      </c>
      <c r="E1034" s="39" t="s">
        <v>244</v>
      </c>
      <c r="F1034" s="28" t="s">
        <v>3270</v>
      </c>
      <c r="G1034" s="28">
        <v>10</v>
      </c>
      <c r="H1034" s="31" t="s">
        <v>32</v>
      </c>
      <c r="I1034" s="28">
        <v>10</v>
      </c>
      <c r="J1034" s="34" t="s">
        <v>3271</v>
      </c>
      <c r="K1034" s="28">
        <v>2020.4</v>
      </c>
      <c r="L1034" s="28">
        <v>2020.9</v>
      </c>
      <c r="M1034" s="28" t="s">
        <v>59</v>
      </c>
      <c r="N1034" s="28" t="s">
        <v>3272</v>
      </c>
    </row>
    <row r="1035" s="19" customFormat="1" ht="45" spans="1:14">
      <c r="A1035" s="104">
        <v>12</v>
      </c>
      <c r="B1035" s="28" t="s">
        <v>3273</v>
      </c>
      <c r="C1035" s="34" t="s">
        <v>3274</v>
      </c>
      <c r="D1035" s="28" t="s">
        <v>56</v>
      </c>
      <c r="E1035" s="28" t="s">
        <v>612</v>
      </c>
      <c r="F1035" s="28" t="s">
        <v>1215</v>
      </c>
      <c r="G1035" s="28">
        <v>10</v>
      </c>
      <c r="H1035" s="31" t="s">
        <v>32</v>
      </c>
      <c r="I1035" s="28">
        <v>10</v>
      </c>
      <c r="J1035" s="34" t="s">
        <v>3275</v>
      </c>
      <c r="K1035" s="28">
        <v>2020.4</v>
      </c>
      <c r="L1035" s="28">
        <v>2020.9</v>
      </c>
      <c r="M1035" s="28" t="s">
        <v>59</v>
      </c>
      <c r="N1035" s="28" t="s">
        <v>3276</v>
      </c>
    </row>
    <row r="1036" s="19" customFormat="1" ht="33.75" spans="1:14">
      <c r="A1036" s="104">
        <v>13</v>
      </c>
      <c r="B1036" s="28" t="s">
        <v>3277</v>
      </c>
      <c r="C1036" s="34" t="s">
        <v>3278</v>
      </c>
      <c r="D1036" s="28" t="s">
        <v>56</v>
      </c>
      <c r="E1036" s="28" t="s">
        <v>324</v>
      </c>
      <c r="F1036" s="28" t="s">
        <v>1181</v>
      </c>
      <c r="G1036" s="28">
        <v>10</v>
      </c>
      <c r="H1036" s="31" t="s">
        <v>32</v>
      </c>
      <c r="I1036" s="28">
        <v>10</v>
      </c>
      <c r="J1036" s="34" t="s">
        <v>3279</v>
      </c>
      <c r="K1036" s="28">
        <v>2020.4</v>
      </c>
      <c r="L1036" s="28">
        <v>2020.9</v>
      </c>
      <c r="M1036" s="28" t="s">
        <v>59</v>
      </c>
      <c r="N1036" s="28" t="s">
        <v>2325</v>
      </c>
    </row>
    <row r="1037" s="19" customFormat="1" ht="45" spans="1:14">
      <c r="A1037" s="104">
        <v>14</v>
      </c>
      <c r="B1037" s="28" t="s">
        <v>3280</v>
      </c>
      <c r="C1037" s="34" t="s">
        <v>3281</v>
      </c>
      <c r="D1037" s="28" t="s">
        <v>56</v>
      </c>
      <c r="E1037" s="28" t="s">
        <v>1660</v>
      </c>
      <c r="F1037" s="28" t="s">
        <v>3270</v>
      </c>
      <c r="G1037" s="28">
        <v>10</v>
      </c>
      <c r="H1037" s="31" t="s">
        <v>32</v>
      </c>
      <c r="I1037" s="28">
        <v>10</v>
      </c>
      <c r="J1037" s="34" t="s">
        <v>3282</v>
      </c>
      <c r="K1037" s="28">
        <v>2020.4</v>
      </c>
      <c r="L1037" s="28">
        <v>2020.9</v>
      </c>
      <c r="M1037" s="28" t="s">
        <v>59</v>
      </c>
      <c r="N1037" s="28" t="s">
        <v>2306</v>
      </c>
    </row>
    <row r="1038" s="19" customFormat="1" ht="45" spans="1:14">
      <c r="A1038" s="104">
        <v>15</v>
      </c>
      <c r="B1038" s="28" t="s">
        <v>3283</v>
      </c>
      <c r="C1038" s="34" t="s">
        <v>3284</v>
      </c>
      <c r="D1038" s="28" t="s">
        <v>56</v>
      </c>
      <c r="E1038" s="28" t="s">
        <v>3285</v>
      </c>
      <c r="F1038" s="28" t="s">
        <v>1215</v>
      </c>
      <c r="G1038" s="28">
        <v>20</v>
      </c>
      <c r="H1038" s="31" t="s">
        <v>32</v>
      </c>
      <c r="I1038" s="28">
        <v>20</v>
      </c>
      <c r="J1038" s="34" t="s">
        <v>3286</v>
      </c>
      <c r="K1038" s="28">
        <v>2020.4</v>
      </c>
      <c r="L1038" s="28">
        <v>2020.9</v>
      </c>
      <c r="M1038" s="28" t="s">
        <v>59</v>
      </c>
      <c r="N1038" s="28" t="s">
        <v>59</v>
      </c>
    </row>
    <row r="1039" s="19" customFormat="1" ht="105" customHeight="1" spans="1:14">
      <c r="A1039" s="104">
        <v>16</v>
      </c>
      <c r="B1039" s="28" t="s">
        <v>3287</v>
      </c>
      <c r="C1039" s="34" t="s">
        <v>3288</v>
      </c>
      <c r="D1039" s="28" t="s">
        <v>56</v>
      </c>
      <c r="E1039" s="28" t="s">
        <v>3289</v>
      </c>
      <c r="F1039" s="28" t="s">
        <v>3290</v>
      </c>
      <c r="G1039" s="28">
        <v>20</v>
      </c>
      <c r="H1039" s="31" t="s">
        <v>32</v>
      </c>
      <c r="I1039" s="28">
        <v>20</v>
      </c>
      <c r="J1039" s="34" t="s">
        <v>3291</v>
      </c>
      <c r="K1039" s="28">
        <v>2020.4</v>
      </c>
      <c r="L1039" s="28">
        <v>2020.9</v>
      </c>
      <c r="M1039" s="28" t="s">
        <v>59</v>
      </c>
      <c r="N1039" s="28" t="s">
        <v>59</v>
      </c>
    </row>
    <row r="1040" s="19" customFormat="1" ht="25" customHeight="1" spans="1:14">
      <c r="A1040" s="27"/>
      <c r="B1040" s="27" t="s">
        <v>62</v>
      </c>
      <c r="C1040" s="29"/>
      <c r="D1040" s="27"/>
      <c r="E1040" s="27"/>
      <c r="F1040" s="27"/>
      <c r="G1040" s="27"/>
      <c r="H1040" s="28"/>
      <c r="I1040" s="27"/>
      <c r="J1040" s="29"/>
      <c r="K1040" s="51"/>
      <c r="L1040" s="51"/>
      <c r="M1040" s="27"/>
      <c r="N1040" s="102">
        <f>SUM(G1041:G1048)</f>
        <v>60</v>
      </c>
    </row>
    <row r="1041" s="19" customFormat="1" ht="39" customHeight="1" spans="1:14">
      <c r="A1041" s="28">
        <v>1</v>
      </c>
      <c r="B1041" s="28" t="s">
        <v>3292</v>
      </c>
      <c r="C1041" s="34" t="s">
        <v>3293</v>
      </c>
      <c r="D1041" s="28" t="s">
        <v>62</v>
      </c>
      <c r="E1041" s="28" t="s">
        <v>721</v>
      </c>
      <c r="F1041" s="28" t="s">
        <v>1262</v>
      </c>
      <c r="G1041" s="63">
        <v>10</v>
      </c>
      <c r="H1041" s="31" t="s">
        <v>32</v>
      </c>
      <c r="I1041" s="63">
        <v>10</v>
      </c>
      <c r="J1041" s="34" t="s">
        <v>3294</v>
      </c>
      <c r="K1041" s="54" t="s">
        <v>1254</v>
      </c>
      <c r="L1041" s="54" t="s">
        <v>1265</v>
      </c>
      <c r="M1041" s="28" t="s">
        <v>65</v>
      </c>
      <c r="N1041" s="28" t="s">
        <v>3295</v>
      </c>
    </row>
    <row r="1042" s="19" customFormat="1" ht="39" customHeight="1" spans="1:14">
      <c r="A1042" s="28">
        <v>2</v>
      </c>
      <c r="B1042" s="28" t="s">
        <v>3296</v>
      </c>
      <c r="C1042" s="34" t="s">
        <v>3297</v>
      </c>
      <c r="D1042" s="28" t="s">
        <v>62</v>
      </c>
      <c r="E1042" s="28" t="s">
        <v>3298</v>
      </c>
      <c r="F1042" s="28" t="s">
        <v>1258</v>
      </c>
      <c r="G1042" s="63">
        <v>10</v>
      </c>
      <c r="H1042" s="31" t="s">
        <v>32</v>
      </c>
      <c r="I1042" s="63">
        <v>10</v>
      </c>
      <c r="J1042" s="34" t="s">
        <v>3299</v>
      </c>
      <c r="K1042" s="54" t="s">
        <v>1254</v>
      </c>
      <c r="L1042" s="54" t="s">
        <v>52</v>
      </c>
      <c r="M1042" s="28" t="s">
        <v>65</v>
      </c>
      <c r="N1042" s="28" t="s">
        <v>3300</v>
      </c>
    </row>
    <row r="1043" s="19" customFormat="1" ht="39" customHeight="1" spans="1:14">
      <c r="A1043" s="28">
        <v>3</v>
      </c>
      <c r="B1043" s="28" t="s">
        <v>3301</v>
      </c>
      <c r="C1043" s="34" t="s">
        <v>3302</v>
      </c>
      <c r="D1043" s="28" t="s">
        <v>62</v>
      </c>
      <c r="E1043" s="28" t="s">
        <v>627</v>
      </c>
      <c r="F1043" s="28" t="s">
        <v>1048</v>
      </c>
      <c r="G1043" s="63">
        <v>5</v>
      </c>
      <c r="H1043" s="31" t="s">
        <v>32</v>
      </c>
      <c r="I1043" s="63">
        <v>5</v>
      </c>
      <c r="J1043" s="34" t="s">
        <v>3303</v>
      </c>
      <c r="K1043" s="54" t="s">
        <v>1254</v>
      </c>
      <c r="L1043" s="54" t="s">
        <v>52</v>
      </c>
      <c r="M1043" s="28" t="s">
        <v>65</v>
      </c>
      <c r="N1043" s="28" t="s">
        <v>3304</v>
      </c>
    </row>
    <row r="1044" s="19" customFormat="1" ht="39" customHeight="1" spans="1:14">
      <c r="A1044" s="28">
        <v>4</v>
      </c>
      <c r="B1044" s="28" t="s">
        <v>3305</v>
      </c>
      <c r="C1044" s="34" t="s">
        <v>3306</v>
      </c>
      <c r="D1044" s="28" t="s">
        <v>62</v>
      </c>
      <c r="E1044" s="28" t="s">
        <v>627</v>
      </c>
      <c r="F1044" s="28" t="s">
        <v>3307</v>
      </c>
      <c r="G1044" s="63">
        <v>5</v>
      </c>
      <c r="H1044" s="31" t="s">
        <v>32</v>
      </c>
      <c r="I1044" s="63">
        <v>5</v>
      </c>
      <c r="J1044" s="34" t="s">
        <v>3308</v>
      </c>
      <c r="K1044" s="54" t="s">
        <v>1254</v>
      </c>
      <c r="L1044" s="54" t="s">
        <v>52</v>
      </c>
      <c r="M1044" s="28" t="s">
        <v>65</v>
      </c>
      <c r="N1044" s="28" t="s">
        <v>3304</v>
      </c>
    </row>
    <row r="1045" s="19" customFormat="1" ht="39" customHeight="1" spans="1:14">
      <c r="A1045" s="28">
        <v>5</v>
      </c>
      <c r="B1045" s="28" t="s">
        <v>1730</v>
      </c>
      <c r="C1045" s="34" t="s">
        <v>3309</v>
      </c>
      <c r="D1045" s="28" t="s">
        <v>62</v>
      </c>
      <c r="E1045" s="28" t="s">
        <v>1732</v>
      </c>
      <c r="F1045" s="41" t="s">
        <v>3310</v>
      </c>
      <c r="G1045" s="63">
        <v>10</v>
      </c>
      <c r="H1045" s="31" t="s">
        <v>32</v>
      </c>
      <c r="I1045" s="63">
        <v>10</v>
      </c>
      <c r="J1045" s="34" t="s">
        <v>3311</v>
      </c>
      <c r="K1045" s="54" t="s">
        <v>1254</v>
      </c>
      <c r="L1045" s="54" t="s">
        <v>1255</v>
      </c>
      <c r="M1045" s="28" t="s">
        <v>65</v>
      </c>
      <c r="N1045" s="28" t="s">
        <v>3312</v>
      </c>
    </row>
    <row r="1046" s="19" customFormat="1" ht="39" customHeight="1" spans="1:14">
      <c r="A1046" s="28">
        <v>6</v>
      </c>
      <c r="B1046" s="28" t="s">
        <v>1668</v>
      </c>
      <c r="C1046" s="34" t="s">
        <v>3313</v>
      </c>
      <c r="D1046" s="28" t="s">
        <v>62</v>
      </c>
      <c r="E1046" s="28" t="s">
        <v>792</v>
      </c>
      <c r="F1046" s="28" t="s">
        <v>1273</v>
      </c>
      <c r="G1046" s="63">
        <v>3</v>
      </c>
      <c r="H1046" s="31" t="s">
        <v>32</v>
      </c>
      <c r="I1046" s="63">
        <v>3</v>
      </c>
      <c r="J1046" s="34" t="s">
        <v>3314</v>
      </c>
      <c r="K1046" s="54" t="s">
        <v>1254</v>
      </c>
      <c r="L1046" s="54" t="s">
        <v>1255</v>
      </c>
      <c r="M1046" s="28" t="s">
        <v>65</v>
      </c>
      <c r="N1046" s="28" t="s">
        <v>3315</v>
      </c>
    </row>
    <row r="1047" s="19" customFormat="1" ht="39" customHeight="1" spans="1:14">
      <c r="A1047" s="28">
        <v>7</v>
      </c>
      <c r="B1047" s="28" t="s">
        <v>3316</v>
      </c>
      <c r="C1047" s="34" t="s">
        <v>3317</v>
      </c>
      <c r="D1047" s="28" t="s">
        <v>62</v>
      </c>
      <c r="E1047" s="28" t="s">
        <v>792</v>
      </c>
      <c r="F1047" s="28" t="s">
        <v>3318</v>
      </c>
      <c r="G1047" s="63">
        <v>7</v>
      </c>
      <c r="H1047" s="31" t="s">
        <v>32</v>
      </c>
      <c r="I1047" s="63">
        <v>7</v>
      </c>
      <c r="J1047" s="34" t="s">
        <v>3319</v>
      </c>
      <c r="K1047" s="54" t="s">
        <v>1254</v>
      </c>
      <c r="L1047" s="54" t="s">
        <v>1255</v>
      </c>
      <c r="M1047" s="28" t="s">
        <v>65</v>
      </c>
      <c r="N1047" s="28" t="s">
        <v>3315</v>
      </c>
    </row>
    <row r="1048" s="19" customFormat="1" ht="39" customHeight="1" spans="1:14">
      <c r="A1048" s="28">
        <v>8</v>
      </c>
      <c r="B1048" s="28" t="s">
        <v>3320</v>
      </c>
      <c r="C1048" s="34" t="s">
        <v>3321</v>
      </c>
      <c r="D1048" s="28" t="s">
        <v>62</v>
      </c>
      <c r="E1048" s="28" t="s">
        <v>2182</v>
      </c>
      <c r="F1048" s="28" t="s">
        <v>1262</v>
      </c>
      <c r="G1048" s="63">
        <v>10</v>
      </c>
      <c r="H1048" s="31" t="s">
        <v>32</v>
      </c>
      <c r="I1048" s="63">
        <v>10</v>
      </c>
      <c r="J1048" s="34" t="s">
        <v>3322</v>
      </c>
      <c r="K1048" s="54" t="s">
        <v>1254</v>
      </c>
      <c r="L1048" s="54" t="s">
        <v>1265</v>
      </c>
      <c r="M1048" s="28" t="s">
        <v>65</v>
      </c>
      <c r="N1048" s="28" t="s">
        <v>3323</v>
      </c>
    </row>
    <row r="1049" s="19" customFormat="1" ht="25" customHeight="1" spans="1:14">
      <c r="A1049" s="27"/>
      <c r="B1049" s="27" t="s">
        <v>67</v>
      </c>
      <c r="C1049" s="29"/>
      <c r="D1049" s="27"/>
      <c r="E1049" s="27"/>
      <c r="F1049" s="27"/>
      <c r="G1049" s="27"/>
      <c r="H1049" s="28"/>
      <c r="I1049" s="27"/>
      <c r="J1049" s="29"/>
      <c r="K1049" s="51"/>
      <c r="L1049" s="51"/>
      <c r="M1049" s="27"/>
      <c r="N1049" s="102">
        <f>SUM(G1050:G1073)</f>
        <v>170</v>
      </c>
    </row>
    <row r="1050" s="19" customFormat="1" ht="28" customHeight="1" spans="1:14">
      <c r="A1050" s="28">
        <v>1</v>
      </c>
      <c r="B1050" s="61" t="s">
        <v>3324</v>
      </c>
      <c r="C1050" s="34" t="s">
        <v>3325</v>
      </c>
      <c r="D1050" s="28" t="s">
        <v>67</v>
      </c>
      <c r="E1050" s="28" t="s">
        <v>918</v>
      </c>
      <c r="F1050" s="106" t="s">
        <v>3326</v>
      </c>
      <c r="G1050" s="63">
        <v>6</v>
      </c>
      <c r="H1050" s="28" t="s">
        <v>32</v>
      </c>
      <c r="I1050" s="63">
        <f t="shared" ref="I1050:I1073" si="30">G1050</f>
        <v>6</v>
      </c>
      <c r="J1050" s="34" t="s">
        <v>3327</v>
      </c>
      <c r="K1050" s="54" t="s">
        <v>1254</v>
      </c>
      <c r="L1050" s="54" t="s">
        <v>1372</v>
      </c>
      <c r="M1050" s="28" t="s">
        <v>70</v>
      </c>
      <c r="N1050" s="28" t="s">
        <v>3328</v>
      </c>
    </row>
    <row r="1051" s="19" customFormat="1" ht="31.5" spans="1:14">
      <c r="A1051" s="28">
        <v>2</v>
      </c>
      <c r="B1051" s="61" t="s">
        <v>3329</v>
      </c>
      <c r="C1051" s="34" t="s">
        <v>3330</v>
      </c>
      <c r="D1051" s="28" t="s">
        <v>67</v>
      </c>
      <c r="E1051" s="28" t="s">
        <v>918</v>
      </c>
      <c r="F1051" s="106" t="s">
        <v>3331</v>
      </c>
      <c r="G1051" s="63">
        <v>4</v>
      </c>
      <c r="H1051" s="28" t="s">
        <v>32</v>
      </c>
      <c r="I1051" s="63">
        <f t="shared" si="30"/>
        <v>4</v>
      </c>
      <c r="J1051" s="34" t="s">
        <v>3332</v>
      </c>
      <c r="K1051" s="54" t="s">
        <v>1254</v>
      </c>
      <c r="L1051" s="54" t="s">
        <v>1372</v>
      </c>
      <c r="M1051" s="28" t="s">
        <v>70</v>
      </c>
      <c r="N1051" s="28" t="s">
        <v>3328</v>
      </c>
    </row>
    <row r="1052" s="19" customFormat="1" ht="31.5" spans="1:14">
      <c r="A1052" s="28">
        <v>3</v>
      </c>
      <c r="B1052" s="61" t="s">
        <v>3333</v>
      </c>
      <c r="C1052" s="34" t="s">
        <v>3334</v>
      </c>
      <c r="D1052" s="28" t="s">
        <v>67</v>
      </c>
      <c r="E1052" s="28" t="s">
        <v>1692</v>
      </c>
      <c r="F1052" s="106" t="s">
        <v>3335</v>
      </c>
      <c r="G1052" s="63">
        <v>10</v>
      </c>
      <c r="H1052" s="28" t="s">
        <v>32</v>
      </c>
      <c r="I1052" s="63">
        <f t="shared" si="30"/>
        <v>10</v>
      </c>
      <c r="J1052" s="34" t="s">
        <v>3336</v>
      </c>
      <c r="K1052" s="54" t="s">
        <v>1254</v>
      </c>
      <c r="L1052" s="54" t="s">
        <v>1372</v>
      </c>
      <c r="M1052" s="28" t="s">
        <v>70</v>
      </c>
      <c r="N1052" s="28" t="s">
        <v>2949</v>
      </c>
    </row>
    <row r="1053" s="19" customFormat="1" ht="42" spans="1:14">
      <c r="A1053" s="28">
        <v>4</v>
      </c>
      <c r="B1053" s="61" t="s">
        <v>3337</v>
      </c>
      <c r="C1053" s="34" t="s">
        <v>3338</v>
      </c>
      <c r="D1053" s="28" t="s">
        <v>67</v>
      </c>
      <c r="E1053" s="28" t="s">
        <v>491</v>
      </c>
      <c r="F1053" s="106" t="s">
        <v>3339</v>
      </c>
      <c r="G1053" s="63">
        <v>5</v>
      </c>
      <c r="H1053" s="28" t="s">
        <v>32</v>
      </c>
      <c r="I1053" s="63">
        <f t="shared" si="30"/>
        <v>5</v>
      </c>
      <c r="J1053" s="34" t="s">
        <v>3340</v>
      </c>
      <c r="K1053" s="54" t="s">
        <v>1254</v>
      </c>
      <c r="L1053" s="54" t="s">
        <v>1372</v>
      </c>
      <c r="M1053" s="28" t="s">
        <v>70</v>
      </c>
      <c r="N1053" s="28" t="s">
        <v>3341</v>
      </c>
    </row>
    <row r="1054" s="19" customFormat="1" ht="42" spans="1:14">
      <c r="A1054" s="28">
        <v>5</v>
      </c>
      <c r="B1054" s="61" t="s">
        <v>3342</v>
      </c>
      <c r="C1054" s="34" t="s">
        <v>3343</v>
      </c>
      <c r="D1054" s="28" t="s">
        <v>67</v>
      </c>
      <c r="E1054" s="28" t="s">
        <v>491</v>
      </c>
      <c r="F1054" s="106" t="s">
        <v>3344</v>
      </c>
      <c r="G1054" s="63">
        <v>5</v>
      </c>
      <c r="H1054" s="28" t="s">
        <v>32</v>
      </c>
      <c r="I1054" s="63">
        <f t="shared" si="30"/>
        <v>5</v>
      </c>
      <c r="J1054" s="34" t="s">
        <v>3332</v>
      </c>
      <c r="K1054" s="54" t="s">
        <v>1254</v>
      </c>
      <c r="L1054" s="54" t="s">
        <v>1372</v>
      </c>
      <c r="M1054" s="28" t="s">
        <v>70</v>
      </c>
      <c r="N1054" s="28" t="s">
        <v>3341</v>
      </c>
    </row>
    <row r="1055" s="19" customFormat="1" ht="52.5" spans="1:14">
      <c r="A1055" s="28">
        <v>6</v>
      </c>
      <c r="B1055" s="61" t="s">
        <v>3345</v>
      </c>
      <c r="C1055" s="34" t="s">
        <v>3346</v>
      </c>
      <c r="D1055" s="28" t="s">
        <v>67</v>
      </c>
      <c r="E1055" s="28" t="s">
        <v>3347</v>
      </c>
      <c r="F1055" s="106" t="s">
        <v>3348</v>
      </c>
      <c r="G1055" s="63">
        <v>10</v>
      </c>
      <c r="H1055" s="28" t="s">
        <v>32</v>
      </c>
      <c r="I1055" s="63">
        <f t="shared" si="30"/>
        <v>10</v>
      </c>
      <c r="J1055" s="34" t="s">
        <v>3349</v>
      </c>
      <c r="K1055" s="54" t="s">
        <v>1254</v>
      </c>
      <c r="L1055" s="54" t="s">
        <v>1372</v>
      </c>
      <c r="M1055" s="28" t="s">
        <v>70</v>
      </c>
      <c r="N1055" s="28" t="s">
        <v>3350</v>
      </c>
    </row>
    <row r="1056" s="19" customFormat="1" ht="73.5" spans="1:14">
      <c r="A1056" s="28">
        <v>7</v>
      </c>
      <c r="B1056" s="61" t="s">
        <v>3351</v>
      </c>
      <c r="C1056" s="34" t="s">
        <v>3352</v>
      </c>
      <c r="D1056" s="28" t="s">
        <v>67</v>
      </c>
      <c r="E1056" s="28" t="s">
        <v>1921</v>
      </c>
      <c r="F1056" s="106" t="s">
        <v>3353</v>
      </c>
      <c r="G1056" s="63">
        <v>10</v>
      </c>
      <c r="H1056" s="28" t="s">
        <v>32</v>
      </c>
      <c r="I1056" s="63">
        <f t="shared" si="30"/>
        <v>10</v>
      </c>
      <c r="J1056" s="34" t="s">
        <v>3354</v>
      </c>
      <c r="K1056" s="54" t="s">
        <v>1254</v>
      </c>
      <c r="L1056" s="54" t="s">
        <v>1372</v>
      </c>
      <c r="M1056" s="28" t="s">
        <v>70</v>
      </c>
      <c r="N1056" s="28" t="s">
        <v>3355</v>
      </c>
    </row>
    <row r="1057" s="19" customFormat="1" ht="22.5" spans="1:14">
      <c r="A1057" s="28">
        <v>8</v>
      </c>
      <c r="B1057" s="61" t="s">
        <v>3356</v>
      </c>
      <c r="C1057" s="34" t="s">
        <v>3357</v>
      </c>
      <c r="D1057" s="28" t="s">
        <v>67</v>
      </c>
      <c r="E1057" s="28" t="s">
        <v>525</v>
      </c>
      <c r="F1057" s="106" t="s">
        <v>3326</v>
      </c>
      <c r="G1057" s="63">
        <v>5</v>
      </c>
      <c r="H1057" s="28" t="s">
        <v>32</v>
      </c>
      <c r="I1057" s="63">
        <f t="shared" si="30"/>
        <v>5</v>
      </c>
      <c r="J1057" s="34" t="s">
        <v>3358</v>
      </c>
      <c r="K1057" s="54" t="s">
        <v>1254</v>
      </c>
      <c r="L1057" s="54" t="s">
        <v>1372</v>
      </c>
      <c r="M1057" s="28" t="s">
        <v>70</v>
      </c>
      <c r="N1057" s="28" t="s">
        <v>3359</v>
      </c>
    </row>
    <row r="1058" s="19" customFormat="1" ht="52.5" spans="1:14">
      <c r="A1058" s="28">
        <v>9</v>
      </c>
      <c r="B1058" s="61" t="s">
        <v>3360</v>
      </c>
      <c r="C1058" s="34" t="s">
        <v>3361</v>
      </c>
      <c r="D1058" s="28" t="s">
        <v>67</v>
      </c>
      <c r="E1058" s="28" t="s">
        <v>525</v>
      </c>
      <c r="F1058" s="106" t="s">
        <v>3362</v>
      </c>
      <c r="G1058" s="63">
        <v>5</v>
      </c>
      <c r="H1058" s="28" t="s">
        <v>32</v>
      </c>
      <c r="I1058" s="63">
        <f t="shared" si="30"/>
        <v>5</v>
      </c>
      <c r="J1058" s="34" t="s">
        <v>3363</v>
      </c>
      <c r="K1058" s="54" t="s">
        <v>1254</v>
      </c>
      <c r="L1058" s="54" t="s">
        <v>1372</v>
      </c>
      <c r="M1058" s="28" t="s">
        <v>70</v>
      </c>
      <c r="N1058" s="28" t="s">
        <v>3359</v>
      </c>
    </row>
    <row r="1059" s="19" customFormat="1" ht="52.5" spans="1:14">
      <c r="A1059" s="28">
        <v>10</v>
      </c>
      <c r="B1059" s="61" t="s">
        <v>3364</v>
      </c>
      <c r="C1059" s="34" t="s">
        <v>3365</v>
      </c>
      <c r="D1059" s="28" t="s">
        <v>67</v>
      </c>
      <c r="E1059" s="28" t="s">
        <v>3366</v>
      </c>
      <c r="F1059" s="106" t="s">
        <v>3367</v>
      </c>
      <c r="G1059" s="63">
        <v>8</v>
      </c>
      <c r="H1059" s="28" t="s">
        <v>32</v>
      </c>
      <c r="I1059" s="63">
        <f t="shared" si="30"/>
        <v>8</v>
      </c>
      <c r="J1059" s="34" t="s">
        <v>3368</v>
      </c>
      <c r="K1059" s="54" t="s">
        <v>1254</v>
      </c>
      <c r="L1059" s="54" t="s">
        <v>1372</v>
      </c>
      <c r="M1059" s="28" t="s">
        <v>70</v>
      </c>
      <c r="N1059" s="28" t="s">
        <v>3369</v>
      </c>
    </row>
    <row r="1060" s="19" customFormat="1" ht="31.5" spans="1:14">
      <c r="A1060" s="28">
        <v>11</v>
      </c>
      <c r="B1060" s="61" t="s">
        <v>3370</v>
      </c>
      <c r="C1060" s="34" t="s">
        <v>3371</v>
      </c>
      <c r="D1060" s="28" t="s">
        <v>67</v>
      </c>
      <c r="E1060" s="28" t="s">
        <v>3366</v>
      </c>
      <c r="F1060" s="106" t="s">
        <v>3331</v>
      </c>
      <c r="G1060" s="63">
        <v>2</v>
      </c>
      <c r="H1060" s="28" t="s">
        <v>32</v>
      </c>
      <c r="I1060" s="63">
        <f t="shared" si="30"/>
        <v>2</v>
      </c>
      <c r="J1060" s="34" t="s">
        <v>3368</v>
      </c>
      <c r="K1060" s="54" t="s">
        <v>1254</v>
      </c>
      <c r="L1060" s="54" t="s">
        <v>1372</v>
      </c>
      <c r="M1060" s="28" t="s">
        <v>70</v>
      </c>
      <c r="N1060" s="28" t="s">
        <v>3369</v>
      </c>
    </row>
    <row r="1061" s="19" customFormat="1" ht="52.5" spans="1:14">
      <c r="A1061" s="28">
        <v>12</v>
      </c>
      <c r="B1061" s="61" t="s">
        <v>3372</v>
      </c>
      <c r="C1061" s="34" t="s">
        <v>3373</v>
      </c>
      <c r="D1061" s="28" t="s">
        <v>67</v>
      </c>
      <c r="E1061" s="28" t="s">
        <v>284</v>
      </c>
      <c r="F1061" s="106" t="s">
        <v>1350</v>
      </c>
      <c r="G1061" s="63">
        <v>10</v>
      </c>
      <c r="H1061" s="28" t="s">
        <v>32</v>
      </c>
      <c r="I1061" s="63">
        <f t="shared" si="30"/>
        <v>10</v>
      </c>
      <c r="J1061" s="34" t="s">
        <v>3374</v>
      </c>
      <c r="K1061" s="54" t="s">
        <v>1254</v>
      </c>
      <c r="L1061" s="54" t="s">
        <v>1372</v>
      </c>
      <c r="M1061" s="28" t="s">
        <v>70</v>
      </c>
      <c r="N1061" s="28" t="s">
        <v>3375</v>
      </c>
    </row>
    <row r="1062" s="19" customFormat="1" ht="22.5" spans="1:14">
      <c r="A1062" s="28">
        <v>13</v>
      </c>
      <c r="B1062" s="61" t="s">
        <v>3376</v>
      </c>
      <c r="C1062" s="34" t="s">
        <v>3377</v>
      </c>
      <c r="D1062" s="28" t="s">
        <v>67</v>
      </c>
      <c r="E1062" s="28" t="s">
        <v>2066</v>
      </c>
      <c r="F1062" s="106" t="s">
        <v>3326</v>
      </c>
      <c r="G1062" s="63">
        <v>10</v>
      </c>
      <c r="H1062" s="28" t="s">
        <v>32</v>
      </c>
      <c r="I1062" s="63">
        <f t="shared" si="30"/>
        <v>10</v>
      </c>
      <c r="J1062" s="34" t="s">
        <v>3378</v>
      </c>
      <c r="K1062" s="54" t="s">
        <v>1254</v>
      </c>
      <c r="L1062" s="54" t="s">
        <v>1372</v>
      </c>
      <c r="M1062" s="28" t="s">
        <v>70</v>
      </c>
      <c r="N1062" s="28" t="s">
        <v>2958</v>
      </c>
    </row>
    <row r="1063" s="19" customFormat="1" ht="22.5" spans="1:14">
      <c r="A1063" s="28">
        <v>14</v>
      </c>
      <c r="B1063" s="61" t="s">
        <v>3379</v>
      </c>
      <c r="C1063" s="34" t="s">
        <v>3380</v>
      </c>
      <c r="D1063" s="28" t="s">
        <v>67</v>
      </c>
      <c r="E1063" s="28" t="s">
        <v>1707</v>
      </c>
      <c r="F1063" s="106" t="s">
        <v>3326</v>
      </c>
      <c r="G1063" s="63">
        <v>6</v>
      </c>
      <c r="H1063" s="28" t="s">
        <v>32</v>
      </c>
      <c r="I1063" s="63">
        <f t="shared" si="30"/>
        <v>6</v>
      </c>
      <c r="J1063" s="34" t="s">
        <v>3381</v>
      </c>
      <c r="K1063" s="54" t="s">
        <v>1254</v>
      </c>
      <c r="L1063" s="54" t="s">
        <v>1372</v>
      </c>
      <c r="M1063" s="28" t="s">
        <v>70</v>
      </c>
      <c r="N1063" s="28" t="s">
        <v>3382</v>
      </c>
    </row>
    <row r="1064" s="19" customFormat="1" ht="31.5" spans="1:14">
      <c r="A1064" s="28">
        <v>15</v>
      </c>
      <c r="B1064" s="61" t="s">
        <v>3383</v>
      </c>
      <c r="C1064" s="34" t="s">
        <v>3384</v>
      </c>
      <c r="D1064" s="28" t="s">
        <v>67</v>
      </c>
      <c r="E1064" s="28" t="s">
        <v>1707</v>
      </c>
      <c r="F1064" s="106" t="s">
        <v>3331</v>
      </c>
      <c r="G1064" s="63">
        <v>4</v>
      </c>
      <c r="H1064" s="28" t="s">
        <v>32</v>
      </c>
      <c r="I1064" s="63">
        <f t="shared" si="30"/>
        <v>4</v>
      </c>
      <c r="J1064" s="34" t="s">
        <v>3385</v>
      </c>
      <c r="K1064" s="54" t="s">
        <v>1254</v>
      </c>
      <c r="L1064" s="54" t="s">
        <v>1372</v>
      </c>
      <c r="M1064" s="28" t="s">
        <v>70</v>
      </c>
      <c r="N1064" s="28" t="s">
        <v>3382</v>
      </c>
    </row>
    <row r="1065" s="19" customFormat="1" ht="42" spans="1:14">
      <c r="A1065" s="28">
        <v>16</v>
      </c>
      <c r="B1065" s="61" t="s">
        <v>3386</v>
      </c>
      <c r="C1065" s="34" t="s">
        <v>3387</v>
      </c>
      <c r="D1065" s="28" t="s">
        <v>67</v>
      </c>
      <c r="E1065" s="28" t="s">
        <v>1696</v>
      </c>
      <c r="F1065" s="106" t="s">
        <v>3388</v>
      </c>
      <c r="G1065" s="63">
        <v>6</v>
      </c>
      <c r="H1065" s="28" t="s">
        <v>32</v>
      </c>
      <c r="I1065" s="63">
        <f t="shared" si="30"/>
        <v>6</v>
      </c>
      <c r="J1065" s="34" t="s">
        <v>3389</v>
      </c>
      <c r="K1065" s="54" t="s">
        <v>1254</v>
      </c>
      <c r="L1065" s="54" t="s">
        <v>1372</v>
      </c>
      <c r="M1065" s="28" t="s">
        <v>70</v>
      </c>
      <c r="N1065" s="28" t="s">
        <v>3390</v>
      </c>
    </row>
    <row r="1066" s="19" customFormat="1" ht="63" spans="1:14">
      <c r="A1066" s="28">
        <v>17</v>
      </c>
      <c r="B1066" s="61" t="s">
        <v>3391</v>
      </c>
      <c r="C1066" s="34" t="s">
        <v>3392</v>
      </c>
      <c r="D1066" s="28" t="s">
        <v>67</v>
      </c>
      <c r="E1066" s="28" t="s">
        <v>1696</v>
      </c>
      <c r="F1066" s="106" t="s">
        <v>3393</v>
      </c>
      <c r="G1066" s="63">
        <v>4</v>
      </c>
      <c r="H1066" s="28" t="s">
        <v>32</v>
      </c>
      <c r="I1066" s="63">
        <f t="shared" si="30"/>
        <v>4</v>
      </c>
      <c r="J1066" s="34" t="s">
        <v>3394</v>
      </c>
      <c r="K1066" s="54" t="s">
        <v>1254</v>
      </c>
      <c r="L1066" s="54" t="s">
        <v>1372</v>
      </c>
      <c r="M1066" s="28" t="s">
        <v>70</v>
      </c>
      <c r="N1066" s="28" t="s">
        <v>3390</v>
      </c>
    </row>
    <row r="1067" s="19" customFormat="1" ht="42" spans="1:14">
      <c r="A1067" s="28">
        <v>18</v>
      </c>
      <c r="B1067" s="61" t="s">
        <v>3395</v>
      </c>
      <c r="C1067" s="34" t="s">
        <v>3396</v>
      </c>
      <c r="D1067" s="28" t="s">
        <v>67</v>
      </c>
      <c r="E1067" s="28" t="s">
        <v>2161</v>
      </c>
      <c r="F1067" s="106" t="s">
        <v>1339</v>
      </c>
      <c r="G1067" s="63">
        <v>10</v>
      </c>
      <c r="H1067" s="28" t="s">
        <v>32</v>
      </c>
      <c r="I1067" s="63">
        <f t="shared" si="30"/>
        <v>10</v>
      </c>
      <c r="J1067" s="34" t="s">
        <v>3397</v>
      </c>
      <c r="K1067" s="54" t="s">
        <v>1254</v>
      </c>
      <c r="L1067" s="54" t="s">
        <v>1372</v>
      </c>
      <c r="M1067" s="28" t="s">
        <v>70</v>
      </c>
      <c r="N1067" s="28" t="s">
        <v>2162</v>
      </c>
    </row>
    <row r="1068" s="19" customFormat="1" ht="52.5" spans="1:14">
      <c r="A1068" s="28">
        <v>19</v>
      </c>
      <c r="B1068" s="61" t="s">
        <v>3398</v>
      </c>
      <c r="C1068" s="34" t="s">
        <v>3399</v>
      </c>
      <c r="D1068" s="28" t="s">
        <v>67</v>
      </c>
      <c r="E1068" s="28" t="s">
        <v>1690</v>
      </c>
      <c r="F1068" s="106" t="s">
        <v>1350</v>
      </c>
      <c r="G1068" s="63">
        <v>10</v>
      </c>
      <c r="H1068" s="28" t="s">
        <v>32</v>
      </c>
      <c r="I1068" s="63">
        <f t="shared" si="30"/>
        <v>10</v>
      </c>
      <c r="J1068" s="34" t="s">
        <v>3400</v>
      </c>
      <c r="K1068" s="54" t="s">
        <v>1254</v>
      </c>
      <c r="L1068" s="54" t="s">
        <v>1372</v>
      </c>
      <c r="M1068" s="28" t="s">
        <v>70</v>
      </c>
      <c r="N1068" s="28" t="s">
        <v>3401</v>
      </c>
    </row>
    <row r="1069" s="19" customFormat="1" ht="22.5" spans="1:14">
      <c r="A1069" s="28">
        <v>20</v>
      </c>
      <c r="B1069" s="61" t="s">
        <v>3402</v>
      </c>
      <c r="C1069" s="34" t="s">
        <v>3403</v>
      </c>
      <c r="D1069" s="28" t="s">
        <v>67</v>
      </c>
      <c r="E1069" s="28" t="s">
        <v>1688</v>
      </c>
      <c r="F1069" s="106" t="s">
        <v>3326</v>
      </c>
      <c r="G1069" s="63">
        <v>10</v>
      </c>
      <c r="H1069" s="28" t="s">
        <v>32</v>
      </c>
      <c r="I1069" s="63">
        <f t="shared" si="30"/>
        <v>10</v>
      </c>
      <c r="J1069" s="34" t="s">
        <v>3404</v>
      </c>
      <c r="K1069" s="54" t="s">
        <v>1254</v>
      </c>
      <c r="L1069" s="54" t="s">
        <v>1372</v>
      </c>
      <c r="M1069" s="28" t="s">
        <v>70</v>
      </c>
      <c r="N1069" s="28" t="s">
        <v>2955</v>
      </c>
    </row>
    <row r="1070" s="19" customFormat="1" ht="22.5" spans="1:14">
      <c r="A1070" s="28">
        <v>21</v>
      </c>
      <c r="B1070" s="61" t="s">
        <v>3405</v>
      </c>
      <c r="C1070" s="34" t="s">
        <v>3403</v>
      </c>
      <c r="D1070" s="28" t="s">
        <v>67</v>
      </c>
      <c r="E1070" s="28" t="s">
        <v>3406</v>
      </c>
      <c r="F1070" s="106" t="s">
        <v>3326</v>
      </c>
      <c r="G1070" s="63">
        <v>10</v>
      </c>
      <c r="H1070" s="28" t="s">
        <v>32</v>
      </c>
      <c r="I1070" s="63">
        <f t="shared" si="30"/>
        <v>10</v>
      </c>
      <c r="J1070" s="34" t="s">
        <v>3407</v>
      </c>
      <c r="K1070" s="54" t="s">
        <v>1254</v>
      </c>
      <c r="L1070" s="54" t="s">
        <v>1372</v>
      </c>
      <c r="M1070" s="28" t="s">
        <v>70</v>
      </c>
      <c r="N1070" s="28" t="s">
        <v>3408</v>
      </c>
    </row>
    <row r="1071" s="19" customFormat="1" ht="42" spans="1:14">
      <c r="A1071" s="28">
        <v>22</v>
      </c>
      <c r="B1071" s="61" t="s">
        <v>3409</v>
      </c>
      <c r="C1071" s="34" t="s">
        <v>3410</v>
      </c>
      <c r="D1071" s="28" t="s">
        <v>67</v>
      </c>
      <c r="E1071" s="28" t="s">
        <v>1694</v>
      </c>
      <c r="F1071" s="106" t="s">
        <v>1333</v>
      </c>
      <c r="G1071" s="63">
        <v>3</v>
      </c>
      <c r="H1071" s="28" t="s">
        <v>32</v>
      </c>
      <c r="I1071" s="63">
        <f t="shared" si="30"/>
        <v>3</v>
      </c>
      <c r="J1071" s="34" t="s">
        <v>3411</v>
      </c>
      <c r="K1071" s="54" t="s">
        <v>1254</v>
      </c>
      <c r="L1071" s="54" t="s">
        <v>1372</v>
      </c>
      <c r="M1071" s="28" t="s">
        <v>70</v>
      </c>
      <c r="N1071" s="28" t="s">
        <v>3412</v>
      </c>
    </row>
    <row r="1072" s="19" customFormat="1" ht="42" spans="1:14">
      <c r="A1072" s="28">
        <v>23</v>
      </c>
      <c r="B1072" s="61" t="s">
        <v>3413</v>
      </c>
      <c r="C1072" s="34" t="s">
        <v>3414</v>
      </c>
      <c r="D1072" s="28" t="s">
        <v>67</v>
      </c>
      <c r="E1072" s="28" t="s">
        <v>1694</v>
      </c>
      <c r="F1072" s="106" t="s">
        <v>1339</v>
      </c>
      <c r="G1072" s="63">
        <v>7</v>
      </c>
      <c r="H1072" s="28" t="s">
        <v>32</v>
      </c>
      <c r="I1072" s="63">
        <f t="shared" si="30"/>
        <v>7</v>
      </c>
      <c r="J1072" s="34" t="s">
        <v>3415</v>
      </c>
      <c r="K1072" s="54" t="s">
        <v>1254</v>
      </c>
      <c r="L1072" s="54" t="s">
        <v>1372</v>
      </c>
      <c r="M1072" s="28" t="s">
        <v>70</v>
      </c>
      <c r="N1072" s="28" t="s">
        <v>3412</v>
      </c>
    </row>
    <row r="1073" s="19" customFormat="1" ht="42" spans="1:14">
      <c r="A1073" s="28">
        <v>24</v>
      </c>
      <c r="B1073" s="61" t="s">
        <v>3416</v>
      </c>
      <c r="C1073" s="34" t="s">
        <v>3417</v>
      </c>
      <c r="D1073" s="28" t="s">
        <v>67</v>
      </c>
      <c r="E1073" s="28" t="s">
        <v>1912</v>
      </c>
      <c r="F1073" s="106" t="s">
        <v>3339</v>
      </c>
      <c r="G1073" s="63">
        <v>10</v>
      </c>
      <c r="H1073" s="28" t="s">
        <v>32</v>
      </c>
      <c r="I1073" s="63">
        <f t="shared" si="30"/>
        <v>10</v>
      </c>
      <c r="J1073" s="34" t="s">
        <v>3418</v>
      </c>
      <c r="K1073" s="54" t="s">
        <v>1254</v>
      </c>
      <c r="L1073" s="54" t="s">
        <v>1372</v>
      </c>
      <c r="M1073" s="28" t="s">
        <v>70</v>
      </c>
      <c r="N1073" s="28" t="s">
        <v>3419</v>
      </c>
    </row>
    <row r="1074" s="19" customFormat="1" ht="36" customHeight="1" spans="1:14">
      <c r="A1074" s="27"/>
      <c r="B1074" s="27" t="s">
        <v>73</v>
      </c>
      <c r="C1074" s="29"/>
      <c r="D1074" s="27"/>
      <c r="E1074" s="27"/>
      <c r="F1074" s="27"/>
      <c r="G1074" s="27"/>
      <c r="H1074" s="28"/>
      <c r="I1074" s="27"/>
      <c r="J1074" s="29"/>
      <c r="K1074" s="51"/>
      <c r="L1074" s="51"/>
      <c r="M1074" s="27"/>
      <c r="N1074" s="102">
        <f>SUM(G1075:G1088)</f>
        <v>130.4</v>
      </c>
    </row>
    <row r="1075" s="19" customFormat="1" ht="36" customHeight="1" spans="1:14">
      <c r="A1075" s="27">
        <v>1</v>
      </c>
      <c r="B1075" s="28" t="s">
        <v>3420</v>
      </c>
      <c r="C1075" s="34" t="s">
        <v>3421</v>
      </c>
      <c r="D1075" s="28" t="s">
        <v>73</v>
      </c>
      <c r="E1075" s="28" t="s">
        <v>1771</v>
      </c>
      <c r="F1075" s="106" t="s">
        <v>3422</v>
      </c>
      <c r="G1075" s="62">
        <v>10</v>
      </c>
      <c r="H1075" s="28" t="s">
        <v>32</v>
      </c>
      <c r="I1075" s="62">
        <v>10</v>
      </c>
      <c r="J1075" s="34" t="s">
        <v>3423</v>
      </c>
      <c r="K1075" s="54" t="s">
        <v>1254</v>
      </c>
      <c r="L1075" s="28">
        <v>2020.12</v>
      </c>
      <c r="M1075" s="28" t="s">
        <v>76</v>
      </c>
      <c r="N1075" s="28" t="s">
        <v>3424</v>
      </c>
    </row>
    <row r="1076" s="19" customFormat="1" ht="36" customHeight="1" spans="1:14">
      <c r="A1076" s="27">
        <v>2</v>
      </c>
      <c r="B1076" s="28" t="s">
        <v>3425</v>
      </c>
      <c r="C1076" s="34" t="s">
        <v>3426</v>
      </c>
      <c r="D1076" s="28" t="s">
        <v>73</v>
      </c>
      <c r="E1076" s="28" t="s">
        <v>202</v>
      </c>
      <c r="F1076" s="106" t="s">
        <v>3422</v>
      </c>
      <c r="G1076" s="62">
        <v>10</v>
      </c>
      <c r="H1076" s="28" t="s">
        <v>32</v>
      </c>
      <c r="I1076" s="62">
        <v>10</v>
      </c>
      <c r="J1076" s="34" t="s">
        <v>3427</v>
      </c>
      <c r="K1076" s="54" t="s">
        <v>1254</v>
      </c>
      <c r="L1076" s="28">
        <v>2020.12</v>
      </c>
      <c r="M1076" s="28" t="s">
        <v>76</v>
      </c>
      <c r="N1076" s="28" t="s">
        <v>202</v>
      </c>
    </row>
    <row r="1077" s="19" customFormat="1" ht="36" customHeight="1" spans="1:14">
      <c r="A1077" s="27">
        <v>3</v>
      </c>
      <c r="B1077" s="28" t="s">
        <v>3428</v>
      </c>
      <c r="C1077" s="34" t="s">
        <v>3429</v>
      </c>
      <c r="D1077" s="28" t="s">
        <v>73</v>
      </c>
      <c r="E1077" s="28" t="s">
        <v>1685</v>
      </c>
      <c r="F1077" s="106" t="s">
        <v>3422</v>
      </c>
      <c r="G1077" s="62">
        <v>10</v>
      </c>
      <c r="H1077" s="28" t="s">
        <v>32</v>
      </c>
      <c r="I1077" s="62">
        <v>10</v>
      </c>
      <c r="J1077" s="34" t="s">
        <v>3430</v>
      </c>
      <c r="K1077" s="54" t="s">
        <v>1254</v>
      </c>
      <c r="L1077" s="28" t="s">
        <v>1367</v>
      </c>
      <c r="M1077" s="28" t="s">
        <v>76</v>
      </c>
      <c r="N1077" s="28" t="s">
        <v>3431</v>
      </c>
    </row>
    <row r="1078" s="19" customFormat="1" ht="36" customHeight="1" spans="1:14">
      <c r="A1078" s="27">
        <v>4</v>
      </c>
      <c r="B1078" s="28" t="s">
        <v>3432</v>
      </c>
      <c r="C1078" s="34" t="s">
        <v>3433</v>
      </c>
      <c r="D1078" s="28" t="s">
        <v>73</v>
      </c>
      <c r="E1078" s="28" t="s">
        <v>2604</v>
      </c>
      <c r="F1078" s="106" t="s">
        <v>3422</v>
      </c>
      <c r="G1078" s="62">
        <v>10</v>
      </c>
      <c r="H1078" s="28" t="s">
        <v>32</v>
      </c>
      <c r="I1078" s="62">
        <v>10</v>
      </c>
      <c r="J1078" s="34" t="s">
        <v>3430</v>
      </c>
      <c r="K1078" s="54" t="s">
        <v>1254</v>
      </c>
      <c r="L1078" s="28">
        <v>2020.12</v>
      </c>
      <c r="M1078" s="28" t="s">
        <v>76</v>
      </c>
      <c r="N1078" s="28" t="s">
        <v>3434</v>
      </c>
    </row>
    <row r="1079" s="19" customFormat="1" ht="36" customHeight="1" spans="1:14">
      <c r="A1079" s="27">
        <v>5</v>
      </c>
      <c r="B1079" s="28" t="s">
        <v>3435</v>
      </c>
      <c r="C1079" s="34" t="s">
        <v>3436</v>
      </c>
      <c r="D1079" s="28" t="s">
        <v>73</v>
      </c>
      <c r="E1079" s="28" t="s">
        <v>3437</v>
      </c>
      <c r="F1079" s="106" t="s">
        <v>3422</v>
      </c>
      <c r="G1079" s="62">
        <v>10</v>
      </c>
      <c r="H1079" s="28" t="s">
        <v>32</v>
      </c>
      <c r="I1079" s="62">
        <v>10</v>
      </c>
      <c r="J1079" s="34" t="s">
        <v>3423</v>
      </c>
      <c r="K1079" s="54" t="s">
        <v>1254</v>
      </c>
      <c r="L1079" s="28">
        <v>2020.12</v>
      </c>
      <c r="M1079" s="28" t="s">
        <v>76</v>
      </c>
      <c r="N1079" s="28" t="s">
        <v>3438</v>
      </c>
    </row>
    <row r="1080" s="19" customFormat="1" ht="36" customHeight="1" spans="1:14">
      <c r="A1080" s="27">
        <v>6</v>
      </c>
      <c r="B1080" s="28" t="s">
        <v>3439</v>
      </c>
      <c r="C1080" s="34" t="s">
        <v>3440</v>
      </c>
      <c r="D1080" s="28" t="s">
        <v>73</v>
      </c>
      <c r="E1080" s="28" t="s">
        <v>440</v>
      </c>
      <c r="F1080" s="106" t="s">
        <v>3441</v>
      </c>
      <c r="G1080" s="62">
        <v>10</v>
      </c>
      <c r="H1080" s="28" t="s">
        <v>32</v>
      </c>
      <c r="I1080" s="62">
        <v>10</v>
      </c>
      <c r="J1080" s="34" t="s">
        <v>3430</v>
      </c>
      <c r="K1080" s="54" t="s">
        <v>1254</v>
      </c>
      <c r="L1080" s="28">
        <v>2020.06</v>
      </c>
      <c r="M1080" s="28" t="s">
        <v>76</v>
      </c>
      <c r="N1080" s="28" t="s">
        <v>3442</v>
      </c>
    </row>
    <row r="1081" s="19" customFormat="1" ht="36" customHeight="1" spans="1:14">
      <c r="A1081" s="27">
        <v>7</v>
      </c>
      <c r="B1081" s="28" t="s">
        <v>3443</v>
      </c>
      <c r="C1081" s="34" t="s">
        <v>3444</v>
      </c>
      <c r="D1081" s="28" t="s">
        <v>73</v>
      </c>
      <c r="E1081" s="28" t="s">
        <v>1771</v>
      </c>
      <c r="F1081" s="106" t="s">
        <v>1382</v>
      </c>
      <c r="G1081" s="62">
        <v>10</v>
      </c>
      <c r="H1081" s="28" t="s">
        <v>32</v>
      </c>
      <c r="I1081" s="62">
        <v>10</v>
      </c>
      <c r="J1081" s="34" t="s">
        <v>3445</v>
      </c>
      <c r="K1081" s="54" t="s">
        <v>1254</v>
      </c>
      <c r="L1081" s="28" t="s">
        <v>1367</v>
      </c>
      <c r="M1081" s="28" t="s">
        <v>76</v>
      </c>
      <c r="N1081" s="28" t="s">
        <v>3424</v>
      </c>
    </row>
    <row r="1082" s="19" customFormat="1" ht="36" customHeight="1" spans="1:14">
      <c r="A1082" s="27">
        <v>8</v>
      </c>
      <c r="B1082" s="28" t="s">
        <v>3446</v>
      </c>
      <c r="C1082" s="34" t="s">
        <v>3447</v>
      </c>
      <c r="D1082" s="28" t="s">
        <v>73</v>
      </c>
      <c r="E1082" s="28" t="s">
        <v>572</v>
      </c>
      <c r="F1082" s="106" t="s">
        <v>1382</v>
      </c>
      <c r="G1082" s="62">
        <v>3</v>
      </c>
      <c r="H1082" s="28" t="s">
        <v>32</v>
      </c>
      <c r="I1082" s="62">
        <v>3</v>
      </c>
      <c r="J1082" s="34" t="s">
        <v>3448</v>
      </c>
      <c r="K1082" s="54" t="s">
        <v>1254</v>
      </c>
      <c r="L1082" s="28" t="s">
        <v>1367</v>
      </c>
      <c r="M1082" s="28" t="s">
        <v>76</v>
      </c>
      <c r="N1082" s="28" t="s">
        <v>3449</v>
      </c>
    </row>
    <row r="1083" s="19" customFormat="1" ht="36" customHeight="1" spans="1:14">
      <c r="A1083" s="27">
        <v>9</v>
      </c>
      <c r="B1083" s="28" t="s">
        <v>3450</v>
      </c>
      <c r="C1083" s="34" t="s">
        <v>3451</v>
      </c>
      <c r="D1083" s="28" t="s">
        <v>73</v>
      </c>
      <c r="E1083" s="28" t="s">
        <v>572</v>
      </c>
      <c r="F1083" s="106" t="s">
        <v>1382</v>
      </c>
      <c r="G1083" s="62">
        <v>10</v>
      </c>
      <c r="H1083" s="28" t="s">
        <v>32</v>
      </c>
      <c r="I1083" s="62">
        <v>10</v>
      </c>
      <c r="J1083" s="34" t="s">
        <v>3448</v>
      </c>
      <c r="K1083" s="54" t="s">
        <v>1254</v>
      </c>
      <c r="L1083" s="28">
        <v>2020.12</v>
      </c>
      <c r="M1083" s="28" t="s">
        <v>76</v>
      </c>
      <c r="N1083" s="28" t="s">
        <v>3449</v>
      </c>
    </row>
    <row r="1084" s="19" customFormat="1" ht="36" customHeight="1" spans="1:14">
      <c r="A1084" s="27">
        <v>10</v>
      </c>
      <c r="B1084" s="28" t="s">
        <v>3452</v>
      </c>
      <c r="C1084" s="34" t="s">
        <v>3453</v>
      </c>
      <c r="D1084" s="28" t="s">
        <v>73</v>
      </c>
      <c r="E1084" s="28" t="s">
        <v>572</v>
      </c>
      <c r="F1084" s="106" t="s">
        <v>1382</v>
      </c>
      <c r="G1084" s="62">
        <v>6</v>
      </c>
      <c r="H1084" s="28" t="s">
        <v>32</v>
      </c>
      <c r="I1084" s="62">
        <v>6</v>
      </c>
      <c r="J1084" s="34" t="s">
        <v>3448</v>
      </c>
      <c r="K1084" s="54" t="s">
        <v>1254</v>
      </c>
      <c r="L1084" s="28">
        <v>2020.12</v>
      </c>
      <c r="M1084" s="28" t="s">
        <v>76</v>
      </c>
      <c r="N1084" s="28" t="s">
        <v>3449</v>
      </c>
    </row>
    <row r="1085" s="19" customFormat="1" ht="36" customHeight="1" spans="1:14">
      <c r="A1085" s="27">
        <v>11</v>
      </c>
      <c r="B1085" s="28" t="s">
        <v>3454</v>
      </c>
      <c r="C1085" s="34" t="s">
        <v>3455</v>
      </c>
      <c r="D1085" s="28" t="s">
        <v>73</v>
      </c>
      <c r="E1085" s="28" t="s">
        <v>1679</v>
      </c>
      <c r="F1085" s="28" t="s">
        <v>3456</v>
      </c>
      <c r="G1085" s="62">
        <v>10</v>
      </c>
      <c r="H1085" s="28" t="s">
        <v>32</v>
      </c>
      <c r="I1085" s="62">
        <v>10</v>
      </c>
      <c r="J1085" s="34" t="s">
        <v>3457</v>
      </c>
      <c r="K1085" s="54" t="s">
        <v>1254</v>
      </c>
      <c r="L1085" s="28">
        <v>2020.12</v>
      </c>
      <c r="M1085" s="28" t="s">
        <v>76</v>
      </c>
      <c r="N1085" s="28" t="s">
        <v>1356</v>
      </c>
    </row>
    <row r="1086" s="19" customFormat="1" ht="36" customHeight="1" spans="1:14">
      <c r="A1086" s="27">
        <v>12</v>
      </c>
      <c r="B1086" s="28" t="s">
        <v>3458</v>
      </c>
      <c r="C1086" s="34" t="s">
        <v>3459</v>
      </c>
      <c r="D1086" s="28" t="s">
        <v>73</v>
      </c>
      <c r="E1086" s="28" t="s">
        <v>1676</v>
      </c>
      <c r="F1086" s="28" t="s">
        <v>3456</v>
      </c>
      <c r="G1086" s="62">
        <v>20</v>
      </c>
      <c r="H1086" s="28" t="s">
        <v>32</v>
      </c>
      <c r="I1086" s="62">
        <v>20</v>
      </c>
      <c r="J1086" s="34" t="s">
        <v>3460</v>
      </c>
      <c r="K1086" s="54" t="s">
        <v>1254</v>
      </c>
      <c r="L1086" s="28">
        <v>2020.12</v>
      </c>
      <c r="M1086" s="28" t="s">
        <v>76</v>
      </c>
      <c r="N1086" s="28" t="s">
        <v>1356</v>
      </c>
    </row>
    <row r="1087" s="19" customFormat="1" ht="36" customHeight="1" spans="1:14">
      <c r="A1087" s="27">
        <v>13</v>
      </c>
      <c r="B1087" s="28" t="s">
        <v>3461</v>
      </c>
      <c r="C1087" s="34" t="s">
        <v>3462</v>
      </c>
      <c r="D1087" s="28" t="s">
        <v>73</v>
      </c>
      <c r="E1087" s="28" t="s">
        <v>1681</v>
      </c>
      <c r="F1087" s="28" t="s">
        <v>3463</v>
      </c>
      <c r="G1087" s="62">
        <v>5</v>
      </c>
      <c r="H1087" s="28" t="s">
        <v>32</v>
      </c>
      <c r="I1087" s="62">
        <v>5</v>
      </c>
      <c r="J1087" s="34" t="s">
        <v>3448</v>
      </c>
      <c r="K1087" s="54" t="s">
        <v>1254</v>
      </c>
      <c r="L1087" s="28">
        <v>2020.12</v>
      </c>
      <c r="M1087" s="28" t="s">
        <v>76</v>
      </c>
      <c r="N1087" s="28" t="s">
        <v>1356</v>
      </c>
    </row>
    <row r="1088" s="19" customFormat="1" ht="36" customHeight="1" spans="1:14">
      <c r="A1088" s="27">
        <v>14</v>
      </c>
      <c r="B1088" s="28" t="s">
        <v>1362</v>
      </c>
      <c r="C1088" s="34" t="s">
        <v>3464</v>
      </c>
      <c r="D1088" s="28" t="s">
        <v>73</v>
      </c>
      <c r="E1088" s="28" t="s">
        <v>1356</v>
      </c>
      <c r="F1088" s="28" t="s">
        <v>1354</v>
      </c>
      <c r="G1088" s="62">
        <v>6.4</v>
      </c>
      <c r="H1088" s="28" t="s">
        <v>32</v>
      </c>
      <c r="I1088" s="62">
        <v>6.4</v>
      </c>
      <c r="J1088" s="34" t="s">
        <v>3465</v>
      </c>
      <c r="K1088" s="54" t="s">
        <v>1254</v>
      </c>
      <c r="L1088" s="28" t="s">
        <v>1367</v>
      </c>
      <c r="M1088" s="28" t="s">
        <v>76</v>
      </c>
      <c r="N1088" s="28" t="s">
        <v>1356</v>
      </c>
    </row>
    <row r="1089" s="19" customFormat="1" ht="36" customHeight="1" spans="1:14">
      <c r="A1089" s="27"/>
      <c r="B1089" s="27" t="s">
        <v>79</v>
      </c>
      <c r="C1089" s="29"/>
      <c r="D1089" s="27"/>
      <c r="E1089" s="27"/>
      <c r="F1089" s="27"/>
      <c r="G1089" s="27"/>
      <c r="H1089" s="28"/>
      <c r="I1089" s="27"/>
      <c r="J1089" s="29"/>
      <c r="K1089" s="51"/>
      <c r="L1089" s="51"/>
      <c r="M1089" s="27"/>
      <c r="N1089" s="102">
        <f>SUM(G1090:G1105)</f>
        <v>165.2</v>
      </c>
    </row>
    <row r="1090" s="19" customFormat="1" ht="39" customHeight="1" spans="1:14">
      <c r="A1090" s="64">
        <v>1</v>
      </c>
      <c r="B1090" s="28" t="s">
        <v>3466</v>
      </c>
      <c r="C1090" s="34" t="s">
        <v>3467</v>
      </c>
      <c r="D1090" s="28" t="s">
        <v>79</v>
      </c>
      <c r="E1090" s="28" t="s">
        <v>2193</v>
      </c>
      <c r="F1090" s="28" t="s">
        <v>1411</v>
      </c>
      <c r="G1090" s="31">
        <v>16.8</v>
      </c>
      <c r="H1090" s="31" t="s">
        <v>32</v>
      </c>
      <c r="I1090" s="31">
        <v>16.8</v>
      </c>
      <c r="J1090" s="34" t="s">
        <v>3468</v>
      </c>
      <c r="K1090" s="54" t="s">
        <v>1254</v>
      </c>
      <c r="L1090" s="54" t="s">
        <v>1372</v>
      </c>
      <c r="M1090" s="28" t="s">
        <v>82</v>
      </c>
      <c r="N1090" s="28" t="s">
        <v>2194</v>
      </c>
    </row>
    <row r="1091" s="19" customFormat="1" ht="39" customHeight="1" spans="1:14">
      <c r="A1091" s="64">
        <v>2</v>
      </c>
      <c r="B1091" s="28" t="s">
        <v>3469</v>
      </c>
      <c r="C1091" s="34" t="s">
        <v>3470</v>
      </c>
      <c r="D1091" s="28" t="s">
        <v>79</v>
      </c>
      <c r="E1091" s="28" t="s">
        <v>2193</v>
      </c>
      <c r="F1091" s="28" t="s">
        <v>1416</v>
      </c>
      <c r="G1091" s="31">
        <v>1.8</v>
      </c>
      <c r="H1091" s="31" t="s">
        <v>32</v>
      </c>
      <c r="I1091" s="31">
        <v>1.8</v>
      </c>
      <c r="J1091" s="34" t="s">
        <v>3468</v>
      </c>
      <c r="K1091" s="54" t="s">
        <v>1254</v>
      </c>
      <c r="L1091" s="54" t="s">
        <v>1372</v>
      </c>
      <c r="M1091" s="28" t="s">
        <v>82</v>
      </c>
      <c r="N1091" s="28" t="s">
        <v>2194</v>
      </c>
    </row>
    <row r="1092" s="19" customFormat="1" ht="39" customHeight="1" spans="1:14">
      <c r="A1092" s="64">
        <v>3</v>
      </c>
      <c r="B1092" s="28" t="s">
        <v>3471</v>
      </c>
      <c r="C1092" s="34" t="s">
        <v>3472</v>
      </c>
      <c r="D1092" s="28" t="s">
        <v>79</v>
      </c>
      <c r="E1092" s="28" t="s">
        <v>1712</v>
      </c>
      <c r="F1092" s="28" t="s">
        <v>1416</v>
      </c>
      <c r="G1092" s="31">
        <v>3.5</v>
      </c>
      <c r="H1092" s="31" t="s">
        <v>32</v>
      </c>
      <c r="I1092" s="31">
        <v>3.5</v>
      </c>
      <c r="J1092" s="34" t="s">
        <v>3473</v>
      </c>
      <c r="K1092" s="54" t="s">
        <v>1254</v>
      </c>
      <c r="L1092" s="54" t="s">
        <v>1372</v>
      </c>
      <c r="M1092" s="28" t="s">
        <v>82</v>
      </c>
      <c r="N1092" s="28" t="s">
        <v>2279</v>
      </c>
    </row>
    <row r="1093" s="19" customFormat="1" ht="39" customHeight="1" spans="1:14">
      <c r="A1093" s="64">
        <v>4</v>
      </c>
      <c r="B1093" s="28" t="s">
        <v>3474</v>
      </c>
      <c r="C1093" s="34" t="s">
        <v>3475</v>
      </c>
      <c r="D1093" s="28" t="s">
        <v>79</v>
      </c>
      <c r="E1093" s="28" t="s">
        <v>1712</v>
      </c>
      <c r="F1093" s="28" t="s">
        <v>1416</v>
      </c>
      <c r="G1093" s="31">
        <v>3.5</v>
      </c>
      <c r="H1093" s="31" t="s">
        <v>32</v>
      </c>
      <c r="I1093" s="31">
        <v>3.5</v>
      </c>
      <c r="J1093" s="34" t="s">
        <v>3473</v>
      </c>
      <c r="K1093" s="54" t="s">
        <v>1254</v>
      </c>
      <c r="L1093" s="54" t="s">
        <v>1372</v>
      </c>
      <c r="M1093" s="28" t="s">
        <v>82</v>
      </c>
      <c r="N1093" s="28" t="s">
        <v>2279</v>
      </c>
    </row>
    <row r="1094" s="19" customFormat="1" ht="39" customHeight="1" spans="1:14">
      <c r="A1094" s="64">
        <v>5</v>
      </c>
      <c r="B1094" s="28" t="s">
        <v>3476</v>
      </c>
      <c r="C1094" s="34" t="s">
        <v>3477</v>
      </c>
      <c r="D1094" s="28" t="s">
        <v>79</v>
      </c>
      <c r="E1094" s="45" t="s">
        <v>1716</v>
      </c>
      <c r="F1094" s="28" t="s">
        <v>1411</v>
      </c>
      <c r="G1094" s="31">
        <v>8.4</v>
      </c>
      <c r="H1094" s="31" t="s">
        <v>32</v>
      </c>
      <c r="I1094" s="31">
        <v>8.4</v>
      </c>
      <c r="J1094" s="34" t="s">
        <v>3478</v>
      </c>
      <c r="K1094" s="54" t="s">
        <v>1254</v>
      </c>
      <c r="L1094" s="54" t="s">
        <v>1372</v>
      </c>
      <c r="M1094" s="28" t="s">
        <v>82</v>
      </c>
      <c r="N1094" s="28" t="s">
        <v>2281</v>
      </c>
    </row>
    <row r="1095" s="19" customFormat="1" ht="39" customHeight="1" spans="1:14">
      <c r="A1095" s="64">
        <v>6</v>
      </c>
      <c r="B1095" s="28" t="s">
        <v>3479</v>
      </c>
      <c r="C1095" s="34" t="s">
        <v>3480</v>
      </c>
      <c r="D1095" s="28" t="s">
        <v>79</v>
      </c>
      <c r="E1095" s="45" t="s">
        <v>1716</v>
      </c>
      <c r="F1095" s="28" t="s">
        <v>1416</v>
      </c>
      <c r="G1095" s="31">
        <v>2.4</v>
      </c>
      <c r="H1095" s="31" t="s">
        <v>32</v>
      </c>
      <c r="I1095" s="31">
        <v>2.4</v>
      </c>
      <c r="J1095" s="34" t="s">
        <v>3478</v>
      </c>
      <c r="K1095" s="54" t="s">
        <v>1254</v>
      </c>
      <c r="L1095" s="54" t="s">
        <v>1372</v>
      </c>
      <c r="M1095" s="28" t="s">
        <v>82</v>
      </c>
      <c r="N1095" s="28" t="s">
        <v>2281</v>
      </c>
    </row>
    <row r="1096" s="19" customFormat="1" ht="36" customHeight="1" spans="1:14">
      <c r="A1096" s="64">
        <v>7</v>
      </c>
      <c r="B1096" s="28" t="s">
        <v>3481</v>
      </c>
      <c r="C1096" s="34" t="s">
        <v>3482</v>
      </c>
      <c r="D1096" s="28" t="s">
        <v>79</v>
      </c>
      <c r="E1096" s="28" t="s">
        <v>1714</v>
      </c>
      <c r="F1096" s="28" t="s">
        <v>1416</v>
      </c>
      <c r="G1096" s="31">
        <v>7</v>
      </c>
      <c r="H1096" s="31" t="s">
        <v>32</v>
      </c>
      <c r="I1096" s="31">
        <v>7</v>
      </c>
      <c r="J1096" s="34" t="s">
        <v>3483</v>
      </c>
      <c r="K1096" s="54" t="s">
        <v>1254</v>
      </c>
      <c r="L1096" s="54" t="s">
        <v>1372</v>
      </c>
      <c r="M1096" s="28" t="s">
        <v>82</v>
      </c>
      <c r="N1096" s="28" t="s">
        <v>3484</v>
      </c>
    </row>
    <row r="1097" s="19" customFormat="1" ht="39" customHeight="1" spans="1:14">
      <c r="A1097" s="64">
        <v>8</v>
      </c>
      <c r="B1097" s="28" t="s">
        <v>3485</v>
      </c>
      <c r="C1097" s="34" t="s">
        <v>3486</v>
      </c>
      <c r="D1097" s="28" t="s">
        <v>79</v>
      </c>
      <c r="E1097" s="45" t="s">
        <v>878</v>
      </c>
      <c r="F1097" s="28" t="s">
        <v>1411</v>
      </c>
      <c r="G1097" s="31">
        <v>28</v>
      </c>
      <c r="H1097" s="31" t="s">
        <v>32</v>
      </c>
      <c r="I1097" s="31">
        <v>28</v>
      </c>
      <c r="J1097" s="34" t="s">
        <v>3487</v>
      </c>
      <c r="K1097" s="54" t="s">
        <v>1254</v>
      </c>
      <c r="L1097" s="54" t="s">
        <v>1372</v>
      </c>
      <c r="M1097" s="28" t="s">
        <v>82</v>
      </c>
      <c r="N1097" s="28" t="s">
        <v>2187</v>
      </c>
    </row>
    <row r="1098" s="19" customFormat="1" ht="39" customHeight="1" spans="1:14">
      <c r="A1098" s="64">
        <v>9</v>
      </c>
      <c r="B1098" s="28" t="s">
        <v>3488</v>
      </c>
      <c r="C1098" s="34" t="s">
        <v>3489</v>
      </c>
      <c r="D1098" s="28" t="s">
        <v>79</v>
      </c>
      <c r="E1098" s="45" t="s">
        <v>878</v>
      </c>
      <c r="F1098" s="28" t="s">
        <v>1416</v>
      </c>
      <c r="G1098" s="31">
        <v>3</v>
      </c>
      <c r="H1098" s="31" t="s">
        <v>32</v>
      </c>
      <c r="I1098" s="31">
        <v>3</v>
      </c>
      <c r="J1098" s="34" t="s">
        <v>3487</v>
      </c>
      <c r="K1098" s="54" t="s">
        <v>1254</v>
      </c>
      <c r="L1098" s="54" t="s">
        <v>1372</v>
      </c>
      <c r="M1098" s="28" t="s">
        <v>82</v>
      </c>
      <c r="N1098" s="28" t="s">
        <v>2187</v>
      </c>
    </row>
    <row r="1099" s="19" customFormat="1" ht="39" customHeight="1" spans="1:14">
      <c r="A1099" s="64">
        <v>10</v>
      </c>
      <c r="B1099" s="28" t="s">
        <v>3490</v>
      </c>
      <c r="C1099" s="34" t="s">
        <v>3491</v>
      </c>
      <c r="D1099" s="28" t="s">
        <v>79</v>
      </c>
      <c r="E1099" s="28" t="s">
        <v>1714</v>
      </c>
      <c r="F1099" s="28" t="s">
        <v>3492</v>
      </c>
      <c r="G1099" s="31">
        <v>10</v>
      </c>
      <c r="H1099" s="31" t="s">
        <v>32</v>
      </c>
      <c r="I1099" s="31">
        <v>10</v>
      </c>
      <c r="J1099" s="34" t="s">
        <v>3493</v>
      </c>
      <c r="K1099" s="54" t="s">
        <v>1254</v>
      </c>
      <c r="L1099" s="54" t="s">
        <v>1372</v>
      </c>
      <c r="M1099" s="28" t="s">
        <v>82</v>
      </c>
      <c r="N1099" s="28" t="s">
        <v>3484</v>
      </c>
    </row>
    <row r="1100" s="19" customFormat="1" ht="36" customHeight="1" spans="1:14">
      <c r="A1100" s="64">
        <v>11</v>
      </c>
      <c r="B1100" s="28" t="s">
        <v>3494</v>
      </c>
      <c r="C1100" s="34" t="s">
        <v>3495</v>
      </c>
      <c r="D1100" s="28" t="s">
        <v>79</v>
      </c>
      <c r="E1100" s="28" t="s">
        <v>3496</v>
      </c>
      <c r="F1100" s="28" t="s">
        <v>3497</v>
      </c>
      <c r="G1100" s="31">
        <v>20</v>
      </c>
      <c r="H1100" s="31" t="s">
        <v>32</v>
      </c>
      <c r="I1100" s="31">
        <v>20</v>
      </c>
      <c r="J1100" s="34" t="s">
        <v>3498</v>
      </c>
      <c r="K1100" s="54" t="s">
        <v>1254</v>
      </c>
      <c r="L1100" s="54" t="s">
        <v>1372</v>
      </c>
      <c r="M1100" s="28" t="s">
        <v>82</v>
      </c>
      <c r="N1100" s="28" t="s">
        <v>3499</v>
      </c>
    </row>
    <row r="1101" s="19" customFormat="1" ht="36" customHeight="1" spans="1:14">
      <c r="A1101" s="64">
        <v>12</v>
      </c>
      <c r="B1101" s="28" t="s">
        <v>3500</v>
      </c>
      <c r="C1101" s="34" t="s">
        <v>3501</v>
      </c>
      <c r="D1101" s="28" t="s">
        <v>79</v>
      </c>
      <c r="E1101" s="28" t="s">
        <v>3502</v>
      </c>
      <c r="F1101" s="28" t="s">
        <v>3503</v>
      </c>
      <c r="G1101" s="31">
        <v>10</v>
      </c>
      <c r="H1101" s="31" t="s">
        <v>32</v>
      </c>
      <c r="I1101" s="31">
        <v>10</v>
      </c>
      <c r="J1101" s="34" t="s">
        <v>3504</v>
      </c>
      <c r="K1101" s="54" t="s">
        <v>1254</v>
      </c>
      <c r="L1101" s="54" t="s">
        <v>1372</v>
      </c>
      <c r="M1101" s="28" t="s">
        <v>82</v>
      </c>
      <c r="N1101" s="28" t="s">
        <v>3502</v>
      </c>
    </row>
    <row r="1102" s="19" customFormat="1" ht="36" customHeight="1" spans="1:14">
      <c r="A1102" s="64">
        <v>13</v>
      </c>
      <c r="B1102" s="28" t="s">
        <v>3505</v>
      </c>
      <c r="C1102" s="34" t="s">
        <v>3506</v>
      </c>
      <c r="D1102" s="28" t="s">
        <v>79</v>
      </c>
      <c r="E1102" s="28" t="s">
        <v>1942</v>
      </c>
      <c r="F1102" s="28" t="s">
        <v>3507</v>
      </c>
      <c r="G1102" s="31">
        <v>10</v>
      </c>
      <c r="H1102" s="31" t="s">
        <v>32</v>
      </c>
      <c r="I1102" s="31">
        <v>10</v>
      </c>
      <c r="J1102" s="34" t="s">
        <v>3508</v>
      </c>
      <c r="K1102" s="54" t="s">
        <v>1254</v>
      </c>
      <c r="L1102" s="54" t="s">
        <v>1372</v>
      </c>
      <c r="M1102" s="28" t="s">
        <v>82</v>
      </c>
      <c r="N1102" s="28" t="s">
        <v>3509</v>
      </c>
    </row>
    <row r="1103" s="19" customFormat="1" ht="36" customHeight="1" spans="1:14">
      <c r="A1103" s="64">
        <v>14</v>
      </c>
      <c r="B1103" s="28" t="s">
        <v>3510</v>
      </c>
      <c r="C1103" s="34" t="s">
        <v>3511</v>
      </c>
      <c r="D1103" s="28" t="s">
        <v>79</v>
      </c>
      <c r="E1103" s="28" t="s">
        <v>475</v>
      </c>
      <c r="F1103" s="28" t="s">
        <v>3512</v>
      </c>
      <c r="G1103" s="31">
        <v>12.5</v>
      </c>
      <c r="H1103" s="31" t="s">
        <v>32</v>
      </c>
      <c r="I1103" s="31">
        <v>12.5</v>
      </c>
      <c r="J1103" s="34" t="s">
        <v>3513</v>
      </c>
      <c r="K1103" s="54" t="s">
        <v>1254</v>
      </c>
      <c r="L1103" s="54" t="s">
        <v>1372</v>
      </c>
      <c r="M1103" s="28" t="s">
        <v>82</v>
      </c>
      <c r="N1103" s="28" t="s">
        <v>3514</v>
      </c>
    </row>
    <row r="1104" s="19" customFormat="1" ht="36" customHeight="1" spans="1:14">
      <c r="A1104" s="64">
        <v>15</v>
      </c>
      <c r="B1104" s="28" t="s">
        <v>3515</v>
      </c>
      <c r="C1104" s="34" t="s">
        <v>3516</v>
      </c>
      <c r="D1104" s="28" t="s">
        <v>79</v>
      </c>
      <c r="E1104" s="28" t="s">
        <v>475</v>
      </c>
      <c r="F1104" s="28" t="s">
        <v>3512</v>
      </c>
      <c r="G1104" s="31">
        <v>20</v>
      </c>
      <c r="H1104" s="31" t="s">
        <v>32</v>
      </c>
      <c r="I1104" s="31">
        <v>20</v>
      </c>
      <c r="J1104" s="34" t="s">
        <v>3517</v>
      </c>
      <c r="K1104" s="54" t="s">
        <v>1254</v>
      </c>
      <c r="L1104" s="54" t="s">
        <v>1372</v>
      </c>
      <c r="M1104" s="28" t="s">
        <v>82</v>
      </c>
      <c r="N1104" s="28" t="s">
        <v>3514</v>
      </c>
    </row>
    <row r="1105" s="19" customFormat="1" ht="36" customHeight="1" spans="1:14">
      <c r="A1105" s="64">
        <v>16</v>
      </c>
      <c r="B1105" s="28" t="s">
        <v>3518</v>
      </c>
      <c r="C1105" s="34" t="s">
        <v>3519</v>
      </c>
      <c r="D1105" s="28" t="s">
        <v>79</v>
      </c>
      <c r="E1105" s="28" t="s">
        <v>834</v>
      </c>
      <c r="F1105" s="28" t="s">
        <v>3512</v>
      </c>
      <c r="G1105" s="31">
        <v>8.3</v>
      </c>
      <c r="H1105" s="31" t="s">
        <v>32</v>
      </c>
      <c r="I1105" s="31">
        <v>8.3</v>
      </c>
      <c r="J1105" s="34" t="s">
        <v>3520</v>
      </c>
      <c r="K1105" s="54" t="s">
        <v>1254</v>
      </c>
      <c r="L1105" s="54" t="s">
        <v>1372</v>
      </c>
      <c r="M1105" s="28" t="s">
        <v>82</v>
      </c>
      <c r="N1105" s="28" t="s">
        <v>3521</v>
      </c>
    </row>
    <row r="1106" s="19" customFormat="1" ht="36" customHeight="1" spans="1:14">
      <c r="A1106" s="27"/>
      <c r="B1106" s="27" t="s">
        <v>84</v>
      </c>
      <c r="C1106" s="29"/>
      <c r="D1106" s="27"/>
      <c r="E1106" s="27"/>
      <c r="F1106" s="27"/>
      <c r="G1106" s="27"/>
      <c r="H1106" s="28"/>
      <c r="I1106" s="27"/>
      <c r="J1106" s="29"/>
      <c r="K1106" s="51"/>
      <c r="L1106" s="51"/>
      <c r="M1106" s="27"/>
      <c r="N1106" s="102">
        <f>SUM(G1107:G1114)</f>
        <v>55</v>
      </c>
    </row>
    <row r="1107" s="19" customFormat="1" ht="36" customHeight="1" spans="1:14">
      <c r="A1107" s="28">
        <v>1</v>
      </c>
      <c r="B1107" s="28" t="s">
        <v>3522</v>
      </c>
      <c r="C1107" s="34" t="s">
        <v>3523</v>
      </c>
      <c r="D1107" s="28" t="s">
        <v>84</v>
      </c>
      <c r="E1107" s="28" t="s">
        <v>2263</v>
      </c>
      <c r="F1107" s="28" t="s">
        <v>1258</v>
      </c>
      <c r="G1107" s="31">
        <v>5</v>
      </c>
      <c r="H1107" s="31" t="s">
        <v>32</v>
      </c>
      <c r="I1107" s="31">
        <v>5</v>
      </c>
      <c r="J1107" s="34" t="s">
        <v>3524</v>
      </c>
      <c r="K1107" s="54" t="s">
        <v>1433</v>
      </c>
      <c r="L1107" s="54" t="s">
        <v>1367</v>
      </c>
      <c r="M1107" s="28" t="s">
        <v>86</v>
      </c>
      <c r="N1107" s="28" t="s">
        <v>3525</v>
      </c>
    </row>
    <row r="1108" s="19" customFormat="1" ht="36" customHeight="1" spans="1:14">
      <c r="A1108" s="28">
        <v>2</v>
      </c>
      <c r="B1108" s="28" t="s">
        <v>3526</v>
      </c>
      <c r="C1108" s="34" t="s">
        <v>3527</v>
      </c>
      <c r="D1108" s="28" t="s">
        <v>84</v>
      </c>
      <c r="E1108" s="28" t="s">
        <v>2330</v>
      </c>
      <c r="F1108" s="67" t="s">
        <v>3528</v>
      </c>
      <c r="G1108" s="31">
        <v>10</v>
      </c>
      <c r="H1108" s="31" t="s">
        <v>32</v>
      </c>
      <c r="I1108" s="31">
        <v>10</v>
      </c>
      <c r="J1108" s="34" t="s">
        <v>3529</v>
      </c>
      <c r="K1108" s="54" t="s">
        <v>1433</v>
      </c>
      <c r="L1108" s="54" t="s">
        <v>1367</v>
      </c>
      <c r="M1108" s="28" t="s">
        <v>86</v>
      </c>
      <c r="N1108" s="28" t="s">
        <v>3530</v>
      </c>
    </row>
    <row r="1109" s="19" customFormat="1" ht="36" customHeight="1" spans="1:14">
      <c r="A1109" s="28">
        <v>3</v>
      </c>
      <c r="B1109" s="28" t="s">
        <v>3531</v>
      </c>
      <c r="C1109" s="34" t="s">
        <v>3532</v>
      </c>
      <c r="D1109" s="28" t="s">
        <v>84</v>
      </c>
      <c r="E1109" s="28" t="s">
        <v>3533</v>
      </c>
      <c r="F1109" s="28" t="s">
        <v>3534</v>
      </c>
      <c r="G1109" s="31">
        <v>10</v>
      </c>
      <c r="H1109" s="31" t="s">
        <v>32</v>
      </c>
      <c r="I1109" s="31">
        <v>10</v>
      </c>
      <c r="J1109" s="34" t="s">
        <v>3535</v>
      </c>
      <c r="K1109" s="54" t="s">
        <v>1433</v>
      </c>
      <c r="L1109" s="54" t="s">
        <v>1367</v>
      </c>
      <c r="M1109" s="28" t="s">
        <v>86</v>
      </c>
      <c r="N1109" s="28" t="s">
        <v>3536</v>
      </c>
    </row>
    <row r="1110" s="19" customFormat="1" ht="36" customHeight="1" spans="1:14">
      <c r="A1110" s="28">
        <v>4</v>
      </c>
      <c r="B1110" s="28" t="s">
        <v>3537</v>
      </c>
      <c r="C1110" s="34" t="s">
        <v>3538</v>
      </c>
      <c r="D1110" s="28" t="s">
        <v>84</v>
      </c>
      <c r="E1110" s="28" t="s">
        <v>2159</v>
      </c>
      <c r="F1110" s="28" t="s">
        <v>3534</v>
      </c>
      <c r="G1110" s="31">
        <v>2.5</v>
      </c>
      <c r="H1110" s="31" t="s">
        <v>32</v>
      </c>
      <c r="I1110" s="31">
        <v>2.5</v>
      </c>
      <c r="J1110" s="34" t="s">
        <v>3539</v>
      </c>
      <c r="K1110" s="54" t="s">
        <v>1433</v>
      </c>
      <c r="L1110" s="54" t="s">
        <v>1367</v>
      </c>
      <c r="M1110" s="28" t="s">
        <v>86</v>
      </c>
      <c r="N1110" s="28" t="s">
        <v>3540</v>
      </c>
    </row>
    <row r="1111" s="19" customFormat="1" ht="36" customHeight="1" spans="1:14">
      <c r="A1111" s="28">
        <v>5</v>
      </c>
      <c r="B1111" s="28" t="s">
        <v>3541</v>
      </c>
      <c r="C1111" s="34" t="s">
        <v>3542</v>
      </c>
      <c r="D1111" s="28" t="s">
        <v>84</v>
      </c>
      <c r="E1111" s="28" t="s">
        <v>2159</v>
      </c>
      <c r="F1111" s="28" t="s">
        <v>1258</v>
      </c>
      <c r="G1111" s="31">
        <v>3.5</v>
      </c>
      <c r="H1111" s="31" t="s">
        <v>32</v>
      </c>
      <c r="I1111" s="31">
        <v>3.5</v>
      </c>
      <c r="J1111" s="52" t="s">
        <v>3543</v>
      </c>
      <c r="K1111" s="54" t="s">
        <v>1433</v>
      </c>
      <c r="L1111" s="54" t="s">
        <v>1367</v>
      </c>
      <c r="M1111" s="28" t="s">
        <v>86</v>
      </c>
      <c r="N1111" s="28" t="s">
        <v>3540</v>
      </c>
    </row>
    <row r="1112" s="19" customFormat="1" ht="36" customHeight="1" spans="1:14">
      <c r="A1112" s="28">
        <v>6</v>
      </c>
      <c r="B1112" s="28" t="s">
        <v>3544</v>
      </c>
      <c r="C1112" s="34" t="s">
        <v>3545</v>
      </c>
      <c r="D1112" s="28" t="s">
        <v>84</v>
      </c>
      <c r="E1112" s="28" t="s">
        <v>2159</v>
      </c>
      <c r="F1112" s="31" t="s">
        <v>1252</v>
      </c>
      <c r="G1112" s="31">
        <v>4</v>
      </c>
      <c r="H1112" s="31" t="s">
        <v>32</v>
      </c>
      <c r="I1112" s="31">
        <v>4</v>
      </c>
      <c r="J1112" s="52" t="s">
        <v>3546</v>
      </c>
      <c r="K1112" s="54" t="s">
        <v>1433</v>
      </c>
      <c r="L1112" s="54" t="s">
        <v>1367</v>
      </c>
      <c r="M1112" s="28" t="s">
        <v>86</v>
      </c>
      <c r="N1112" s="28" t="s">
        <v>3540</v>
      </c>
    </row>
    <row r="1113" s="19" customFormat="1" ht="36" customHeight="1" spans="1:14">
      <c r="A1113" s="28">
        <v>7</v>
      </c>
      <c r="B1113" s="28" t="s">
        <v>3547</v>
      </c>
      <c r="C1113" s="34" t="s">
        <v>3548</v>
      </c>
      <c r="D1113" s="28" t="s">
        <v>84</v>
      </c>
      <c r="E1113" s="28" t="s">
        <v>2261</v>
      </c>
      <c r="F1113" s="31" t="s">
        <v>1252</v>
      </c>
      <c r="G1113" s="31">
        <v>10</v>
      </c>
      <c r="H1113" s="31" t="s">
        <v>32</v>
      </c>
      <c r="I1113" s="31">
        <v>10</v>
      </c>
      <c r="J1113" s="52" t="s">
        <v>3549</v>
      </c>
      <c r="K1113" s="54" t="s">
        <v>1433</v>
      </c>
      <c r="L1113" s="54" t="s">
        <v>1367</v>
      </c>
      <c r="M1113" s="28" t="s">
        <v>86</v>
      </c>
      <c r="N1113" s="28" t="s">
        <v>3550</v>
      </c>
    </row>
    <row r="1114" s="19" customFormat="1" ht="36" customHeight="1" spans="1:14">
      <c r="A1114" s="28">
        <v>8</v>
      </c>
      <c r="B1114" s="28" t="s">
        <v>3551</v>
      </c>
      <c r="C1114" s="34" t="s">
        <v>3552</v>
      </c>
      <c r="D1114" s="28" t="s">
        <v>84</v>
      </c>
      <c r="E1114" s="28" t="s">
        <v>2161</v>
      </c>
      <c r="F1114" s="28" t="s">
        <v>3553</v>
      </c>
      <c r="G1114" s="31">
        <v>10</v>
      </c>
      <c r="H1114" s="31" t="s">
        <v>32</v>
      </c>
      <c r="I1114" s="31">
        <v>10</v>
      </c>
      <c r="J1114" s="52" t="s">
        <v>3554</v>
      </c>
      <c r="K1114" s="54" t="s">
        <v>1433</v>
      </c>
      <c r="L1114" s="54" t="s">
        <v>1367</v>
      </c>
      <c r="M1114" s="28" t="s">
        <v>86</v>
      </c>
      <c r="N1114" s="28" t="s">
        <v>3555</v>
      </c>
    </row>
    <row r="1115" s="19" customFormat="1" ht="26" customHeight="1" spans="1:14">
      <c r="A1115" s="27"/>
      <c r="B1115" s="27" t="s">
        <v>89</v>
      </c>
      <c r="C1115" s="29"/>
      <c r="D1115" s="27"/>
      <c r="E1115" s="27"/>
      <c r="F1115" s="27"/>
      <c r="G1115" s="27"/>
      <c r="H1115" s="28"/>
      <c r="I1115" s="27"/>
      <c r="J1115" s="29"/>
      <c r="K1115" s="51"/>
      <c r="L1115" s="51"/>
      <c r="M1115" s="27"/>
      <c r="N1115" s="102">
        <f>SUM(G1116:G1121)</f>
        <v>50</v>
      </c>
    </row>
    <row r="1116" s="19" customFormat="1" ht="36" customHeight="1" spans="1:14">
      <c r="A1116" s="28">
        <v>1</v>
      </c>
      <c r="B1116" s="28" t="s">
        <v>3556</v>
      </c>
      <c r="C1116" s="34" t="s">
        <v>3557</v>
      </c>
      <c r="D1116" s="28" t="s">
        <v>89</v>
      </c>
      <c r="E1116" s="76" t="s">
        <v>2107</v>
      </c>
      <c r="F1116" s="28" t="s">
        <v>3558</v>
      </c>
      <c r="G1116" s="28">
        <v>10</v>
      </c>
      <c r="H1116" s="31" t="s">
        <v>32</v>
      </c>
      <c r="I1116" s="28">
        <v>10</v>
      </c>
      <c r="J1116" s="34" t="s">
        <v>3559</v>
      </c>
      <c r="K1116" s="28" t="s">
        <v>1031</v>
      </c>
      <c r="L1116" s="28" t="s">
        <v>1039</v>
      </c>
      <c r="M1116" s="28" t="s">
        <v>92</v>
      </c>
      <c r="N1116" s="28" t="s">
        <v>3560</v>
      </c>
    </row>
    <row r="1117" s="19" customFormat="1" ht="36" customHeight="1" spans="1:14">
      <c r="A1117" s="28">
        <v>2</v>
      </c>
      <c r="B1117" s="28" t="s">
        <v>3561</v>
      </c>
      <c r="C1117" s="34" t="s">
        <v>3562</v>
      </c>
      <c r="D1117" s="28" t="s">
        <v>89</v>
      </c>
      <c r="E1117" s="28" t="s">
        <v>1830</v>
      </c>
      <c r="F1117" s="28" t="s">
        <v>3563</v>
      </c>
      <c r="G1117" s="28">
        <v>10</v>
      </c>
      <c r="H1117" s="31" t="s">
        <v>32</v>
      </c>
      <c r="I1117" s="28">
        <v>10</v>
      </c>
      <c r="J1117" s="34" t="s">
        <v>3564</v>
      </c>
      <c r="K1117" s="28" t="s">
        <v>109</v>
      </c>
      <c r="L1117" s="28" t="s">
        <v>110</v>
      </c>
      <c r="M1117" s="28" t="s">
        <v>92</v>
      </c>
      <c r="N1117" s="28" t="s">
        <v>2219</v>
      </c>
    </row>
    <row r="1118" s="19" customFormat="1" ht="36" customHeight="1" spans="1:14">
      <c r="A1118" s="28">
        <v>3</v>
      </c>
      <c r="B1118" s="28" t="s">
        <v>3565</v>
      </c>
      <c r="C1118" s="34" t="s">
        <v>3566</v>
      </c>
      <c r="D1118" s="28" t="s">
        <v>89</v>
      </c>
      <c r="E1118" s="28" t="s">
        <v>1710</v>
      </c>
      <c r="F1118" s="28" t="s">
        <v>3456</v>
      </c>
      <c r="G1118" s="28">
        <v>5</v>
      </c>
      <c r="H1118" s="31" t="s">
        <v>32</v>
      </c>
      <c r="I1118" s="28">
        <v>5</v>
      </c>
      <c r="J1118" s="34" t="s">
        <v>3567</v>
      </c>
      <c r="K1118" s="28" t="s">
        <v>109</v>
      </c>
      <c r="L1118" s="28">
        <v>2020.12</v>
      </c>
      <c r="M1118" s="28" t="s">
        <v>92</v>
      </c>
      <c r="N1118" s="28" t="s">
        <v>2102</v>
      </c>
    </row>
    <row r="1119" s="19" customFormat="1" ht="36" customHeight="1" spans="1:14">
      <c r="A1119" s="28">
        <v>4</v>
      </c>
      <c r="B1119" s="28" t="s">
        <v>3568</v>
      </c>
      <c r="C1119" s="34" t="s">
        <v>3569</v>
      </c>
      <c r="D1119" s="28" t="s">
        <v>89</v>
      </c>
      <c r="E1119" s="28" t="s">
        <v>1710</v>
      </c>
      <c r="F1119" s="28" t="s">
        <v>3570</v>
      </c>
      <c r="G1119" s="28">
        <v>5</v>
      </c>
      <c r="H1119" s="31" t="s">
        <v>32</v>
      </c>
      <c r="I1119" s="28">
        <v>5</v>
      </c>
      <c r="J1119" s="34" t="s">
        <v>3571</v>
      </c>
      <c r="K1119" s="28" t="s">
        <v>109</v>
      </c>
      <c r="L1119" s="28">
        <v>2020.12</v>
      </c>
      <c r="M1119" s="28" t="s">
        <v>92</v>
      </c>
      <c r="N1119" s="28" t="s">
        <v>2102</v>
      </c>
    </row>
    <row r="1120" s="19" customFormat="1" ht="36" customHeight="1" spans="1:14">
      <c r="A1120" s="28">
        <v>5</v>
      </c>
      <c r="B1120" s="28" t="s">
        <v>3572</v>
      </c>
      <c r="C1120" s="34" t="s">
        <v>3573</v>
      </c>
      <c r="D1120" s="28" t="s">
        <v>89</v>
      </c>
      <c r="E1120" s="28" t="s">
        <v>2209</v>
      </c>
      <c r="F1120" s="28" t="s">
        <v>3558</v>
      </c>
      <c r="G1120" s="31">
        <v>10</v>
      </c>
      <c r="H1120" s="31" t="s">
        <v>32</v>
      </c>
      <c r="I1120" s="31">
        <v>10</v>
      </c>
      <c r="J1120" s="34" t="s">
        <v>3574</v>
      </c>
      <c r="K1120" s="54" t="s">
        <v>109</v>
      </c>
      <c r="L1120" s="54" t="s">
        <v>942</v>
      </c>
      <c r="M1120" s="28" t="s">
        <v>92</v>
      </c>
      <c r="N1120" s="28" t="s">
        <v>2210</v>
      </c>
    </row>
    <row r="1121" s="19" customFormat="1" ht="36" customHeight="1" spans="1:14">
      <c r="A1121" s="28">
        <v>6</v>
      </c>
      <c r="B1121" s="28" t="s">
        <v>3575</v>
      </c>
      <c r="C1121" s="34" t="s">
        <v>3576</v>
      </c>
      <c r="D1121" s="28" t="s">
        <v>89</v>
      </c>
      <c r="E1121" s="28" t="s">
        <v>137</v>
      </c>
      <c r="F1121" s="28" t="s">
        <v>3008</v>
      </c>
      <c r="G1121" s="31">
        <v>10</v>
      </c>
      <c r="H1121" s="31" t="s">
        <v>32</v>
      </c>
      <c r="I1121" s="31">
        <v>10</v>
      </c>
      <c r="J1121" s="52" t="s">
        <v>3577</v>
      </c>
      <c r="K1121" s="54" t="s">
        <v>109</v>
      </c>
      <c r="L1121" s="54" t="s">
        <v>942</v>
      </c>
      <c r="M1121" s="28" t="s">
        <v>92</v>
      </c>
      <c r="N1121" s="28" t="s">
        <v>2113</v>
      </c>
    </row>
    <row r="1122" s="19" customFormat="1" ht="25" customHeight="1" spans="1:14">
      <c r="A1122" s="27"/>
      <c r="B1122" s="27" t="s">
        <v>95</v>
      </c>
      <c r="C1122" s="29"/>
      <c r="D1122" s="27"/>
      <c r="E1122" s="27"/>
      <c r="F1122" s="27"/>
      <c r="G1122" s="27"/>
      <c r="H1122" s="28"/>
      <c r="I1122" s="27"/>
      <c r="J1122" s="29"/>
      <c r="K1122" s="51"/>
      <c r="L1122" s="51"/>
      <c r="M1122" s="27"/>
      <c r="N1122" s="102">
        <f>SUM(G1123:G1130)</f>
        <v>70.5</v>
      </c>
    </row>
    <row r="1123" s="19" customFormat="1" ht="36" customHeight="1" spans="1:14">
      <c r="A1123" s="28">
        <v>1</v>
      </c>
      <c r="B1123" s="28" t="s">
        <v>3578</v>
      </c>
      <c r="C1123" s="34" t="s">
        <v>3579</v>
      </c>
      <c r="D1123" s="28" t="s">
        <v>95</v>
      </c>
      <c r="E1123" s="28" t="s">
        <v>456</v>
      </c>
      <c r="F1123" s="28" t="s">
        <v>1517</v>
      </c>
      <c r="G1123" s="62">
        <v>6</v>
      </c>
      <c r="H1123" s="31" t="s">
        <v>32</v>
      </c>
      <c r="I1123" s="62">
        <v>6</v>
      </c>
      <c r="J1123" s="34" t="s">
        <v>3580</v>
      </c>
      <c r="K1123" s="62" t="s">
        <v>1254</v>
      </c>
      <c r="L1123" s="28" t="s">
        <v>1372</v>
      </c>
      <c r="M1123" s="28" t="s">
        <v>98</v>
      </c>
      <c r="N1123" s="28" t="s">
        <v>456</v>
      </c>
    </row>
    <row r="1124" s="19" customFormat="1" ht="36" customHeight="1" spans="1:14">
      <c r="A1124" s="28">
        <v>2</v>
      </c>
      <c r="B1124" s="28" t="s">
        <v>3581</v>
      </c>
      <c r="C1124" s="34" t="s">
        <v>3582</v>
      </c>
      <c r="D1124" s="28" t="s">
        <v>95</v>
      </c>
      <c r="E1124" s="28" t="s">
        <v>232</v>
      </c>
      <c r="F1124" s="28" t="s">
        <v>1517</v>
      </c>
      <c r="G1124" s="28">
        <v>10</v>
      </c>
      <c r="H1124" s="31" t="s">
        <v>32</v>
      </c>
      <c r="I1124" s="28">
        <v>10</v>
      </c>
      <c r="J1124" s="34" t="s">
        <v>3583</v>
      </c>
      <c r="K1124" s="62" t="s">
        <v>1254</v>
      </c>
      <c r="L1124" s="28" t="s">
        <v>1372</v>
      </c>
      <c r="M1124" s="28" t="s">
        <v>98</v>
      </c>
      <c r="N1124" s="28" t="s">
        <v>2121</v>
      </c>
    </row>
    <row r="1125" s="19" customFormat="1" ht="36" customHeight="1" spans="1:14">
      <c r="A1125" s="28">
        <v>3</v>
      </c>
      <c r="B1125" s="28" t="s">
        <v>3584</v>
      </c>
      <c r="C1125" s="34" t="s">
        <v>3585</v>
      </c>
      <c r="D1125" s="28" t="s">
        <v>95</v>
      </c>
      <c r="E1125" s="28" t="s">
        <v>312</v>
      </c>
      <c r="F1125" s="28" t="s">
        <v>1517</v>
      </c>
      <c r="G1125" s="28">
        <v>10</v>
      </c>
      <c r="H1125" s="31" t="s">
        <v>32</v>
      </c>
      <c r="I1125" s="28">
        <v>10</v>
      </c>
      <c r="J1125" s="34" t="s">
        <v>3586</v>
      </c>
      <c r="K1125" s="62" t="s">
        <v>1254</v>
      </c>
      <c r="L1125" s="28" t="s">
        <v>1372</v>
      </c>
      <c r="M1125" s="28" t="s">
        <v>98</v>
      </c>
      <c r="N1125" s="28" t="s">
        <v>3587</v>
      </c>
    </row>
    <row r="1126" s="19" customFormat="1" ht="36" customHeight="1" spans="1:14">
      <c r="A1126" s="28">
        <v>4</v>
      </c>
      <c r="B1126" s="28" t="s">
        <v>3588</v>
      </c>
      <c r="C1126" s="34" t="s">
        <v>3589</v>
      </c>
      <c r="D1126" s="28" t="s">
        <v>95</v>
      </c>
      <c r="E1126" s="28" t="s">
        <v>1813</v>
      </c>
      <c r="F1126" s="28" t="s">
        <v>3590</v>
      </c>
      <c r="G1126" s="28">
        <v>12</v>
      </c>
      <c r="H1126" s="31" t="s">
        <v>32</v>
      </c>
      <c r="I1126" s="28">
        <v>12</v>
      </c>
      <c r="J1126" s="34" t="s">
        <v>3591</v>
      </c>
      <c r="K1126" s="62" t="s">
        <v>1254</v>
      </c>
      <c r="L1126" s="28" t="s">
        <v>1372</v>
      </c>
      <c r="M1126" s="28" t="s">
        <v>98</v>
      </c>
      <c r="N1126" s="28" t="s">
        <v>3592</v>
      </c>
    </row>
    <row r="1127" s="19" customFormat="1" ht="36" customHeight="1" spans="1:14">
      <c r="A1127" s="28">
        <v>5</v>
      </c>
      <c r="B1127" s="28" t="s">
        <v>3593</v>
      </c>
      <c r="C1127" s="34" t="s">
        <v>3594</v>
      </c>
      <c r="D1127" s="40" t="s">
        <v>95</v>
      </c>
      <c r="E1127" s="28" t="s">
        <v>487</v>
      </c>
      <c r="F1127" s="28" t="s">
        <v>1517</v>
      </c>
      <c r="G1127" s="28">
        <v>15</v>
      </c>
      <c r="H1127" s="31" t="s">
        <v>32</v>
      </c>
      <c r="I1127" s="28">
        <v>15</v>
      </c>
      <c r="J1127" s="34" t="s">
        <v>3595</v>
      </c>
      <c r="K1127" s="62" t="s">
        <v>1254</v>
      </c>
      <c r="L1127" s="28" t="s">
        <v>1372</v>
      </c>
      <c r="M1127" s="28" t="s">
        <v>98</v>
      </c>
      <c r="N1127" s="28" t="s">
        <v>3596</v>
      </c>
    </row>
    <row r="1128" s="19" customFormat="1" ht="36" customHeight="1" spans="1:14">
      <c r="A1128" s="28">
        <v>6</v>
      </c>
      <c r="B1128" s="28" t="s">
        <v>3597</v>
      </c>
      <c r="C1128" s="34" t="s">
        <v>3598</v>
      </c>
      <c r="D1128" s="40" t="s">
        <v>95</v>
      </c>
      <c r="E1128" s="28" t="s">
        <v>487</v>
      </c>
      <c r="F1128" s="28" t="s">
        <v>1549</v>
      </c>
      <c r="G1128" s="28">
        <v>2.2</v>
      </c>
      <c r="H1128" s="31" t="s">
        <v>32</v>
      </c>
      <c r="I1128" s="28">
        <v>2.2</v>
      </c>
      <c r="J1128" s="34" t="s">
        <v>3599</v>
      </c>
      <c r="K1128" s="62" t="s">
        <v>1254</v>
      </c>
      <c r="L1128" s="28" t="s">
        <v>1372</v>
      </c>
      <c r="M1128" s="28" t="s">
        <v>98</v>
      </c>
      <c r="N1128" s="28" t="s">
        <v>3596</v>
      </c>
    </row>
    <row r="1129" s="19" customFormat="1" ht="36" customHeight="1" spans="1:14">
      <c r="A1129" s="28">
        <v>7</v>
      </c>
      <c r="B1129" s="28" t="s">
        <v>3600</v>
      </c>
      <c r="C1129" s="34" t="s">
        <v>3601</v>
      </c>
      <c r="D1129" s="40" t="s">
        <v>95</v>
      </c>
      <c r="E1129" s="28" t="s">
        <v>487</v>
      </c>
      <c r="F1129" s="31" t="s">
        <v>1252</v>
      </c>
      <c r="G1129" s="28">
        <v>0.3</v>
      </c>
      <c r="H1129" s="31" t="s">
        <v>32</v>
      </c>
      <c r="I1129" s="28">
        <v>0.3</v>
      </c>
      <c r="J1129" s="34" t="s">
        <v>3602</v>
      </c>
      <c r="K1129" s="62" t="s">
        <v>1254</v>
      </c>
      <c r="L1129" s="28" t="s">
        <v>1372</v>
      </c>
      <c r="M1129" s="28" t="s">
        <v>98</v>
      </c>
      <c r="N1129" s="28" t="s">
        <v>3596</v>
      </c>
    </row>
    <row r="1130" s="19" customFormat="1" ht="36" customHeight="1" spans="1:14">
      <c r="A1130" s="28">
        <v>8</v>
      </c>
      <c r="B1130" s="28" t="s">
        <v>3603</v>
      </c>
      <c r="C1130" s="34" t="s">
        <v>3604</v>
      </c>
      <c r="D1130" s="40" t="s">
        <v>95</v>
      </c>
      <c r="E1130" s="28" t="s">
        <v>773</v>
      </c>
      <c r="F1130" s="28" t="s">
        <v>1517</v>
      </c>
      <c r="G1130" s="28">
        <v>15</v>
      </c>
      <c r="H1130" s="31" t="s">
        <v>32</v>
      </c>
      <c r="I1130" s="28">
        <v>15</v>
      </c>
      <c r="J1130" s="34" t="s">
        <v>3605</v>
      </c>
      <c r="K1130" s="62" t="s">
        <v>1254</v>
      </c>
      <c r="L1130" s="28" t="s">
        <v>1372</v>
      </c>
      <c r="M1130" s="28" t="s">
        <v>98</v>
      </c>
      <c r="N1130" s="28" t="s">
        <v>2228</v>
      </c>
    </row>
    <row r="1131" s="19" customFormat="1" ht="25.95" customHeight="1" spans="1:14">
      <c r="A1131" s="27" t="s">
        <v>3606</v>
      </c>
      <c r="B1131" s="27" t="s">
        <v>3607</v>
      </c>
      <c r="C1131" s="29" t="s">
        <v>102</v>
      </c>
      <c r="D1131" s="27"/>
      <c r="E1131" s="27"/>
      <c r="F1131" s="27"/>
      <c r="G1131" s="30"/>
      <c r="H1131" s="28"/>
      <c r="I1131" s="30"/>
      <c r="J1131" s="29"/>
      <c r="K1131" s="57"/>
      <c r="L1131" s="57"/>
      <c r="M1131" s="27"/>
      <c r="N1131" s="27">
        <v>600</v>
      </c>
    </row>
    <row r="1132" s="19" customFormat="1" ht="45" spans="1:14">
      <c r="A1132" s="28">
        <v>1</v>
      </c>
      <c r="B1132" s="28" t="s">
        <v>3607</v>
      </c>
      <c r="C1132" s="34" t="s">
        <v>3608</v>
      </c>
      <c r="D1132" s="28" t="s">
        <v>3609</v>
      </c>
      <c r="E1132" s="28" t="s">
        <v>3610</v>
      </c>
      <c r="F1132" s="28" t="s">
        <v>3611</v>
      </c>
      <c r="G1132" s="31">
        <v>600</v>
      </c>
      <c r="H1132" s="28" t="s">
        <v>32</v>
      </c>
      <c r="I1132" s="31">
        <v>600</v>
      </c>
      <c r="J1132" s="34" t="s">
        <v>3612</v>
      </c>
      <c r="K1132" s="79" t="s">
        <v>109</v>
      </c>
      <c r="L1132" s="79" t="s">
        <v>110</v>
      </c>
      <c r="M1132" s="28" t="s">
        <v>102</v>
      </c>
      <c r="N1132" s="28" t="s">
        <v>102</v>
      </c>
    </row>
    <row r="1133" s="19" customFormat="1" ht="24" customHeight="1" spans="3:12">
      <c r="C1133" s="21"/>
      <c r="H1133" s="20"/>
      <c r="J1133" s="21"/>
      <c r="K1133" s="22"/>
      <c r="L1133" s="22"/>
    </row>
    <row r="1134" s="19" customFormat="1" ht="24" customHeight="1" spans="3:12">
      <c r="C1134" s="21"/>
      <c r="H1134" s="20"/>
      <c r="J1134" s="21"/>
      <c r="K1134" s="22"/>
      <c r="L1134" s="22"/>
    </row>
    <row r="1135" s="19" customFormat="1" ht="24" customHeight="1" spans="3:12">
      <c r="C1135" s="21"/>
      <c r="H1135" s="20"/>
      <c r="J1135" s="21"/>
      <c r="K1135" s="22"/>
      <c r="L1135" s="22"/>
    </row>
    <row r="1136" s="19" customFormat="1" ht="24" customHeight="1" spans="3:12">
      <c r="C1136" s="21"/>
      <c r="H1136" s="20"/>
      <c r="J1136" s="21"/>
      <c r="K1136" s="22"/>
      <c r="L1136" s="22"/>
    </row>
    <row r="1137" s="19" customFormat="1" ht="24" customHeight="1" spans="3:12">
      <c r="C1137" s="21"/>
      <c r="H1137" s="20"/>
      <c r="J1137" s="21"/>
      <c r="K1137" s="22"/>
      <c r="L1137" s="22"/>
    </row>
    <row r="1138" s="19" customFormat="1" ht="24" customHeight="1" spans="3:12">
      <c r="C1138" s="21"/>
      <c r="H1138" s="20"/>
      <c r="J1138" s="21"/>
      <c r="K1138" s="22"/>
      <c r="L1138" s="22"/>
    </row>
    <row r="1139" s="19" customFormat="1" ht="24" customHeight="1" spans="3:12">
      <c r="C1139" s="21"/>
      <c r="H1139" s="20"/>
      <c r="J1139" s="21"/>
      <c r="K1139" s="22"/>
      <c r="L1139" s="22"/>
    </row>
    <row r="1140" s="19" customFormat="1" ht="24" customHeight="1" spans="3:12">
      <c r="C1140" s="21"/>
      <c r="H1140" s="20"/>
      <c r="J1140" s="21"/>
      <c r="K1140" s="22"/>
      <c r="L1140" s="22"/>
    </row>
    <row r="1141" s="19" customFormat="1" ht="24" customHeight="1" spans="3:12">
      <c r="C1141" s="21"/>
      <c r="H1141" s="20"/>
      <c r="J1141" s="21"/>
      <c r="K1141" s="22"/>
      <c r="L1141" s="22"/>
    </row>
    <row r="1142" s="19" customFormat="1" ht="24" customHeight="1" spans="3:12">
      <c r="C1142" s="21"/>
      <c r="H1142" s="20"/>
      <c r="J1142" s="21"/>
      <c r="K1142" s="22"/>
      <c r="L1142" s="22"/>
    </row>
    <row r="1143" s="19" customFormat="1" ht="24" customHeight="1" spans="3:12">
      <c r="C1143" s="21"/>
      <c r="H1143" s="20"/>
      <c r="J1143" s="21"/>
      <c r="K1143" s="22"/>
      <c r="L1143" s="22"/>
    </row>
    <row r="1144" s="19" customFormat="1" ht="24" customHeight="1" spans="3:12">
      <c r="C1144" s="21"/>
      <c r="H1144" s="20"/>
      <c r="J1144" s="21"/>
      <c r="K1144" s="22"/>
      <c r="L1144" s="22"/>
    </row>
    <row r="1145" s="19" customFormat="1" ht="24" customHeight="1" spans="3:12">
      <c r="C1145" s="21"/>
      <c r="H1145" s="20"/>
      <c r="J1145" s="21"/>
      <c r="K1145" s="22"/>
      <c r="L1145" s="22"/>
    </row>
    <row r="1146" s="19" customFormat="1" ht="24" customHeight="1" spans="3:12">
      <c r="C1146" s="21"/>
      <c r="H1146" s="20"/>
      <c r="J1146" s="21"/>
      <c r="K1146" s="22"/>
      <c r="L1146" s="22"/>
    </row>
    <row r="1147" s="19" customFormat="1" ht="24" customHeight="1" spans="3:12">
      <c r="C1147" s="21"/>
      <c r="H1147" s="20"/>
      <c r="J1147" s="21"/>
      <c r="K1147" s="22"/>
      <c r="L1147" s="22"/>
    </row>
    <row r="1148" s="19" customFormat="1" ht="24" customHeight="1" spans="3:12">
      <c r="C1148" s="21"/>
      <c r="H1148" s="20"/>
      <c r="J1148" s="21"/>
      <c r="K1148" s="22"/>
      <c r="L1148" s="22"/>
    </row>
    <row r="1149" s="19" customFormat="1" ht="24" customHeight="1" spans="3:12">
      <c r="C1149" s="21"/>
      <c r="H1149" s="20"/>
      <c r="J1149" s="21"/>
      <c r="K1149" s="22"/>
      <c r="L1149" s="22"/>
    </row>
    <row r="1150" s="19" customFormat="1" ht="24" customHeight="1" spans="3:12">
      <c r="C1150" s="21"/>
      <c r="H1150" s="20"/>
      <c r="J1150" s="21"/>
      <c r="K1150" s="22"/>
      <c r="L1150" s="22"/>
    </row>
    <row r="1151" s="19" customFormat="1" ht="24" customHeight="1" spans="3:12">
      <c r="C1151" s="21"/>
      <c r="H1151" s="20"/>
      <c r="J1151" s="21"/>
      <c r="K1151" s="22"/>
      <c r="L1151" s="22"/>
    </row>
    <row r="1152" s="19" customFormat="1" ht="24" customHeight="1" spans="3:12">
      <c r="C1152" s="21"/>
      <c r="H1152" s="20"/>
      <c r="J1152" s="21"/>
      <c r="K1152" s="22"/>
      <c r="L1152" s="22"/>
    </row>
    <row r="1153" s="19" customFormat="1" ht="24" customHeight="1" spans="3:12">
      <c r="C1153" s="21"/>
      <c r="H1153" s="20"/>
      <c r="J1153" s="21"/>
      <c r="K1153" s="22"/>
      <c r="L1153" s="22"/>
    </row>
    <row r="1154" s="19" customFormat="1" ht="24" customHeight="1" spans="3:12">
      <c r="C1154" s="21"/>
      <c r="H1154" s="20"/>
      <c r="J1154" s="21"/>
      <c r="K1154" s="22"/>
      <c r="L1154" s="22"/>
    </row>
    <row r="1155" s="19" customFormat="1" ht="24" customHeight="1" spans="3:12">
      <c r="C1155" s="21"/>
      <c r="H1155" s="20"/>
      <c r="J1155" s="21"/>
      <c r="K1155" s="22"/>
      <c r="L1155" s="22"/>
    </row>
    <row r="1156" s="19" customFormat="1" ht="24" customHeight="1" spans="3:12">
      <c r="C1156" s="21"/>
      <c r="H1156" s="20"/>
      <c r="J1156" s="21"/>
      <c r="K1156" s="22"/>
      <c r="L1156" s="22"/>
    </row>
    <row r="1157" s="19" customFormat="1" ht="24" customHeight="1" spans="3:12">
      <c r="C1157" s="21"/>
      <c r="H1157" s="20"/>
      <c r="J1157" s="21"/>
      <c r="K1157" s="22"/>
      <c r="L1157" s="22"/>
    </row>
    <row r="1158" s="19" customFormat="1" ht="24" customHeight="1" spans="3:12">
      <c r="C1158" s="21"/>
      <c r="H1158" s="20"/>
      <c r="J1158" s="21"/>
      <c r="K1158" s="22"/>
      <c r="L1158" s="22"/>
    </row>
    <row r="1159" s="19" customFormat="1" ht="24" customHeight="1" spans="3:12">
      <c r="C1159" s="21"/>
      <c r="H1159" s="20"/>
      <c r="J1159" s="21"/>
      <c r="K1159" s="22"/>
      <c r="L1159" s="22"/>
    </row>
    <row r="1160" s="19" customFormat="1" ht="24" customHeight="1" spans="3:12">
      <c r="C1160" s="21"/>
      <c r="H1160" s="20"/>
      <c r="J1160" s="21"/>
      <c r="K1160" s="22"/>
      <c r="L1160" s="22"/>
    </row>
    <row r="1161" s="19" customFormat="1" ht="24" customHeight="1" spans="3:12">
      <c r="C1161" s="21"/>
      <c r="H1161" s="20"/>
      <c r="J1161" s="21"/>
      <c r="K1161" s="22"/>
      <c r="L1161" s="22"/>
    </row>
    <row r="1162" s="19" customFormat="1" ht="24" customHeight="1" spans="3:12">
      <c r="C1162" s="21"/>
      <c r="H1162" s="20"/>
      <c r="J1162" s="21"/>
      <c r="K1162" s="22"/>
      <c r="L1162" s="22"/>
    </row>
    <row r="1163" s="19" customFormat="1" ht="24" customHeight="1" spans="3:12">
      <c r="C1163" s="21"/>
      <c r="H1163" s="20"/>
      <c r="J1163" s="21"/>
      <c r="K1163" s="22"/>
      <c r="L1163" s="22"/>
    </row>
    <row r="1164" s="19" customFormat="1" ht="24" customHeight="1" spans="3:12">
      <c r="C1164" s="21"/>
      <c r="H1164" s="20"/>
      <c r="J1164" s="21"/>
      <c r="K1164" s="22"/>
      <c r="L1164" s="22"/>
    </row>
    <row r="1165" s="19" customFormat="1" ht="24" customHeight="1" spans="3:12">
      <c r="C1165" s="21"/>
      <c r="H1165" s="20"/>
      <c r="J1165" s="21"/>
      <c r="K1165" s="22"/>
      <c r="L1165" s="22"/>
    </row>
    <row r="1166" s="19" customFormat="1" ht="24" customHeight="1" spans="3:12">
      <c r="C1166" s="21"/>
      <c r="H1166" s="20"/>
      <c r="J1166" s="21"/>
      <c r="K1166" s="22"/>
      <c r="L1166" s="22"/>
    </row>
    <row r="1167" s="19" customFormat="1" ht="24" customHeight="1" spans="3:12">
      <c r="C1167" s="21"/>
      <c r="H1167" s="20"/>
      <c r="J1167" s="21"/>
      <c r="K1167" s="22"/>
      <c r="L1167" s="22"/>
    </row>
    <row r="1168" s="19" customFormat="1" ht="24" customHeight="1" spans="3:12">
      <c r="C1168" s="21"/>
      <c r="H1168" s="20"/>
      <c r="J1168" s="21"/>
      <c r="K1168" s="22"/>
      <c r="L1168" s="22"/>
    </row>
    <row r="1169" s="19" customFormat="1" ht="24" customHeight="1" spans="3:12">
      <c r="C1169" s="21"/>
      <c r="H1169" s="20"/>
      <c r="J1169" s="21"/>
      <c r="K1169" s="22"/>
      <c r="L1169" s="22"/>
    </row>
    <row r="1170" s="19" customFormat="1" ht="24" customHeight="1" spans="3:12">
      <c r="C1170" s="21"/>
      <c r="H1170" s="20"/>
      <c r="J1170" s="21"/>
      <c r="K1170" s="22"/>
      <c r="L1170" s="22"/>
    </row>
    <row r="1171" s="19" customFormat="1" ht="24" customHeight="1" spans="3:12">
      <c r="C1171" s="21"/>
      <c r="H1171" s="20"/>
      <c r="J1171" s="21"/>
      <c r="K1171" s="22"/>
      <c r="L1171" s="22"/>
    </row>
    <row r="1172" s="19" customFormat="1" ht="24" customHeight="1" spans="3:12">
      <c r="C1172" s="21"/>
      <c r="H1172" s="20"/>
      <c r="J1172" s="21"/>
      <c r="K1172" s="22"/>
      <c r="L1172" s="22"/>
    </row>
    <row r="1173" s="19" customFormat="1" ht="24" customHeight="1" spans="3:12">
      <c r="C1173" s="21"/>
      <c r="H1173" s="20"/>
      <c r="J1173" s="21"/>
      <c r="K1173" s="22"/>
      <c r="L1173" s="22"/>
    </row>
    <row r="1174" s="19" customFormat="1" ht="24" customHeight="1" spans="3:12">
      <c r="C1174" s="21"/>
      <c r="H1174" s="20"/>
      <c r="J1174" s="21"/>
      <c r="K1174" s="22"/>
      <c r="L1174" s="22"/>
    </row>
    <row r="1175" s="19" customFormat="1" ht="24" customHeight="1" spans="3:12">
      <c r="C1175" s="21"/>
      <c r="H1175" s="20"/>
      <c r="J1175" s="21"/>
      <c r="K1175" s="22"/>
      <c r="L1175" s="22"/>
    </row>
    <row r="1176" s="19" customFormat="1" ht="24" customHeight="1" spans="3:12">
      <c r="C1176" s="21"/>
      <c r="H1176" s="20"/>
      <c r="J1176" s="21"/>
      <c r="K1176" s="22"/>
      <c r="L1176" s="22"/>
    </row>
    <row r="1177" s="19" customFormat="1" ht="24" customHeight="1" spans="3:12">
      <c r="C1177" s="21"/>
      <c r="H1177" s="20"/>
      <c r="J1177" s="21"/>
      <c r="K1177" s="22"/>
      <c r="L1177" s="22"/>
    </row>
    <row r="1178" s="19" customFormat="1" ht="24" customHeight="1" spans="3:12">
      <c r="C1178" s="21"/>
      <c r="H1178" s="20"/>
      <c r="J1178" s="21"/>
      <c r="K1178" s="22"/>
      <c r="L1178" s="22"/>
    </row>
    <row r="1179" s="19" customFormat="1" ht="28.05" customHeight="1" spans="3:12">
      <c r="C1179" s="21"/>
      <c r="H1179" s="20"/>
      <c r="J1179" s="21"/>
      <c r="K1179" s="22"/>
      <c r="L1179" s="22"/>
    </row>
    <row r="1180" s="19" customFormat="1" ht="73.05" customHeight="1" spans="3:12">
      <c r="C1180" s="21"/>
      <c r="H1180" s="20"/>
      <c r="J1180" s="21"/>
      <c r="K1180" s="22"/>
      <c r="L1180" s="22"/>
    </row>
  </sheetData>
  <autoFilter ref="A6:XFD1132">
    <extLst/>
  </autoFilter>
  <mergeCells count="15">
    <mergeCell ref="A1:B1"/>
    <mergeCell ref="A2:N2"/>
    <mergeCell ref="A3:N3"/>
    <mergeCell ref="D4:E4"/>
    <mergeCell ref="H4:I4"/>
    <mergeCell ref="K4:L4"/>
    <mergeCell ref="M4:N4"/>
    <mergeCell ref="A4:A5"/>
    <mergeCell ref="B4:B5"/>
    <mergeCell ref="C4:C5"/>
    <mergeCell ref="F4:F5"/>
    <mergeCell ref="F9:F16"/>
    <mergeCell ref="F17:F20"/>
    <mergeCell ref="G4:G5"/>
    <mergeCell ref="J4:J5"/>
  </mergeCells>
  <printOptions horizontalCentered="1"/>
  <pageMargins left="0.432638888888889" right="0.432638888888889" top="0.550694444444444" bottom="0.550694444444444" header="0.5" footer="0.354166666666667"/>
  <pageSetup paperSize="9" firstPageNumber="17" orientation="landscape" useFirstPageNumber="1" horizontalDpi="600"/>
  <headerFooter>
    <oddFooter>&amp;C&amp;P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7"/>
  <sheetViews>
    <sheetView topLeftCell="A10" workbookViewId="0">
      <selection activeCell="E6" sqref="E6"/>
    </sheetView>
  </sheetViews>
  <sheetFormatPr defaultColWidth="33.1083333333333" defaultRowHeight="21" customHeight="1" outlineLevelCol="4"/>
  <cols>
    <col min="1" max="1" width="16.2166666666667" style="2" customWidth="1"/>
    <col min="2" max="2" width="4.44166666666667" style="2" customWidth="1"/>
    <col min="3" max="3" width="44.8833333333333" style="2" customWidth="1"/>
    <col min="4" max="4" width="17.1083333333333" style="2" customWidth="1"/>
    <col min="5" max="5" width="23" style="2" customWidth="1"/>
    <col min="6" max="6" width="33.1083333333333" style="2" customWidth="1"/>
    <col min="7" max="16384" width="33.1083333333333" style="2"/>
  </cols>
  <sheetData>
    <row r="1" customHeight="1" spans="1:5">
      <c r="A1" s="3" t="s">
        <v>3613</v>
      </c>
      <c r="B1" s="3"/>
      <c r="C1" s="3"/>
      <c r="D1" s="3"/>
      <c r="E1" s="3"/>
    </row>
    <row r="2" customHeight="1" spans="1:5">
      <c r="A2" s="4" t="s">
        <v>3614</v>
      </c>
      <c r="B2" s="4"/>
      <c r="C2" s="4"/>
      <c r="D2" s="4"/>
      <c r="E2" s="4"/>
    </row>
    <row r="3" customHeight="1" spans="1:5">
      <c r="A3" s="5" t="s">
        <v>3615</v>
      </c>
      <c r="B3" s="5"/>
      <c r="C3" s="5"/>
      <c r="D3" s="5"/>
      <c r="E3" s="5"/>
    </row>
    <row r="4" customHeight="1" spans="1:5">
      <c r="A4" s="6" t="s">
        <v>3</v>
      </c>
      <c r="B4" s="6" t="s">
        <v>3616</v>
      </c>
      <c r="C4" s="6" t="s">
        <v>3617</v>
      </c>
      <c r="D4" s="6" t="s">
        <v>3618</v>
      </c>
      <c r="E4" s="6" t="s">
        <v>3619</v>
      </c>
    </row>
    <row r="5" customHeight="1" spans="1:5">
      <c r="A5" s="7"/>
      <c r="B5" s="7"/>
      <c r="C5" s="7" t="s">
        <v>3620</v>
      </c>
      <c r="D5" s="7"/>
      <c r="E5" s="7">
        <v>23179.1</v>
      </c>
    </row>
    <row r="6" customHeight="1" spans="1:5">
      <c r="A6" s="7">
        <v>1</v>
      </c>
      <c r="B6" s="8" t="s">
        <v>3621</v>
      </c>
      <c r="C6" s="9" t="s">
        <v>3622</v>
      </c>
      <c r="D6" s="7" t="s">
        <v>26</v>
      </c>
      <c r="E6" s="7">
        <v>1200.78</v>
      </c>
    </row>
    <row r="7" customHeight="1" spans="1:5">
      <c r="A7" s="7">
        <v>2</v>
      </c>
      <c r="B7" s="8"/>
      <c r="C7" s="9" t="s">
        <v>3623</v>
      </c>
      <c r="D7" s="7" t="s">
        <v>113</v>
      </c>
      <c r="E7" s="10">
        <v>4021</v>
      </c>
    </row>
    <row r="8" customHeight="1" spans="1:5">
      <c r="A8" s="7">
        <v>3</v>
      </c>
      <c r="B8" s="8"/>
      <c r="C8" s="9" t="s">
        <v>3624</v>
      </c>
      <c r="D8" s="7" t="s">
        <v>113</v>
      </c>
      <c r="E8" s="10">
        <v>497</v>
      </c>
    </row>
    <row r="9" customHeight="1" spans="1:5">
      <c r="A9" s="7">
        <v>4</v>
      </c>
      <c r="B9" s="8"/>
      <c r="C9" s="9" t="s">
        <v>3625</v>
      </c>
      <c r="D9" s="7" t="s">
        <v>113</v>
      </c>
      <c r="E9" s="10">
        <v>292</v>
      </c>
    </row>
    <row r="10" s="1" customFormat="1" customHeight="1" spans="1:5">
      <c r="A10" s="7">
        <v>5</v>
      </c>
      <c r="B10" s="11"/>
      <c r="C10" s="12" t="s">
        <v>3626</v>
      </c>
      <c r="D10" s="10" t="s">
        <v>113</v>
      </c>
      <c r="E10" s="10">
        <v>300</v>
      </c>
    </row>
    <row r="11" s="1" customFormat="1" customHeight="1" spans="1:5">
      <c r="A11" s="7">
        <v>6</v>
      </c>
      <c r="B11" s="11"/>
      <c r="C11" s="12" t="s">
        <v>3627</v>
      </c>
      <c r="D11" s="10" t="s">
        <v>113</v>
      </c>
      <c r="E11" s="10">
        <v>3180</v>
      </c>
    </row>
    <row r="12" customHeight="1" spans="1:5">
      <c r="A12" s="7">
        <v>7</v>
      </c>
      <c r="B12" s="8"/>
      <c r="C12" s="13" t="s">
        <v>3628</v>
      </c>
      <c r="D12" s="7" t="s">
        <v>3629</v>
      </c>
      <c r="E12" s="7">
        <v>1200</v>
      </c>
    </row>
    <row r="13" customHeight="1" spans="1:5">
      <c r="A13" s="7">
        <v>8</v>
      </c>
      <c r="B13" s="8"/>
      <c r="C13" s="13" t="s">
        <v>3630</v>
      </c>
      <c r="D13" s="7" t="s">
        <v>26</v>
      </c>
      <c r="E13" s="7">
        <v>1965</v>
      </c>
    </row>
    <row r="14" customHeight="1" spans="1:5">
      <c r="A14" s="7">
        <v>9</v>
      </c>
      <c r="B14" s="8"/>
      <c r="C14" s="13" t="s">
        <v>1743</v>
      </c>
      <c r="D14" s="7" t="s">
        <v>1619</v>
      </c>
      <c r="E14" s="7">
        <v>899.7</v>
      </c>
    </row>
    <row r="15" customHeight="1" spans="1:5">
      <c r="A15" s="7">
        <v>10</v>
      </c>
      <c r="B15" s="8"/>
      <c r="C15" s="13" t="s">
        <v>3631</v>
      </c>
      <c r="D15" s="7" t="s">
        <v>2847</v>
      </c>
      <c r="E15" s="7">
        <v>416</v>
      </c>
    </row>
    <row r="16" customHeight="1" spans="1:5">
      <c r="A16" s="7">
        <v>11</v>
      </c>
      <c r="B16" s="8"/>
      <c r="C16" s="13" t="s">
        <v>3632</v>
      </c>
      <c r="D16" s="7" t="s">
        <v>1972</v>
      </c>
      <c r="E16" s="10">
        <v>1139.08</v>
      </c>
    </row>
    <row r="17" customHeight="1" spans="1:5">
      <c r="A17" s="7">
        <v>12</v>
      </c>
      <c r="B17" s="8"/>
      <c r="C17" s="13" t="s">
        <v>3633</v>
      </c>
      <c r="D17" s="7" t="s">
        <v>1972</v>
      </c>
      <c r="E17" s="10">
        <v>234.63</v>
      </c>
    </row>
    <row r="18" customHeight="1" spans="1:5">
      <c r="A18" s="7">
        <v>13</v>
      </c>
      <c r="B18" s="8"/>
      <c r="C18" s="13" t="s">
        <v>3634</v>
      </c>
      <c r="D18" s="7" t="s">
        <v>1972</v>
      </c>
      <c r="E18" s="10">
        <v>297.54</v>
      </c>
    </row>
    <row r="19" customHeight="1" spans="1:5">
      <c r="A19" s="7">
        <v>14</v>
      </c>
      <c r="B19" s="8"/>
      <c r="C19" s="13" t="s">
        <v>3635</v>
      </c>
      <c r="D19" s="7" t="s">
        <v>1972</v>
      </c>
      <c r="E19" s="10">
        <v>543.37</v>
      </c>
    </row>
    <row r="20" customHeight="1" spans="1:5">
      <c r="A20" s="7">
        <v>15</v>
      </c>
      <c r="B20" s="8"/>
      <c r="C20" s="9" t="s">
        <v>3636</v>
      </c>
      <c r="D20" s="7" t="s">
        <v>26</v>
      </c>
      <c r="E20" s="7">
        <v>420</v>
      </c>
    </row>
    <row r="21" customHeight="1" spans="1:5">
      <c r="A21" s="7">
        <v>16</v>
      </c>
      <c r="B21" s="8"/>
      <c r="C21" s="13" t="s">
        <v>2094</v>
      </c>
      <c r="D21" s="14" t="s">
        <v>2095</v>
      </c>
      <c r="E21" s="7">
        <v>600</v>
      </c>
    </row>
    <row r="22" customHeight="1" spans="1:5">
      <c r="A22" s="7">
        <v>17</v>
      </c>
      <c r="B22" s="8"/>
      <c r="C22" s="13" t="s">
        <v>2341</v>
      </c>
      <c r="D22" s="7" t="s">
        <v>2342</v>
      </c>
      <c r="E22" s="7">
        <v>100</v>
      </c>
    </row>
    <row r="23" customHeight="1" spans="1:5">
      <c r="A23" s="7">
        <v>18</v>
      </c>
      <c r="B23" s="8"/>
      <c r="C23" s="13" t="s">
        <v>3637</v>
      </c>
      <c r="D23" s="7" t="s">
        <v>3638</v>
      </c>
      <c r="E23" s="7">
        <v>100</v>
      </c>
    </row>
    <row r="24" customHeight="1" spans="1:5">
      <c r="A24" s="7">
        <v>19</v>
      </c>
      <c r="B24" s="8"/>
      <c r="C24" s="13" t="s">
        <v>846</v>
      </c>
      <c r="D24" s="14" t="s">
        <v>3639</v>
      </c>
      <c r="E24" s="7">
        <v>200</v>
      </c>
    </row>
    <row r="25" customHeight="1" spans="1:5">
      <c r="A25" s="7">
        <v>20</v>
      </c>
      <c r="B25" s="8"/>
      <c r="C25" s="13" t="s">
        <v>2509</v>
      </c>
      <c r="D25" s="7"/>
      <c r="E25" s="7">
        <v>15216.1</v>
      </c>
    </row>
    <row r="26" customHeight="1" spans="1:5">
      <c r="A26" s="7">
        <v>19</v>
      </c>
      <c r="B26" s="15" t="s">
        <v>3640</v>
      </c>
      <c r="C26" s="13" t="s">
        <v>2370</v>
      </c>
      <c r="D26" s="7" t="s">
        <v>1972</v>
      </c>
      <c r="E26" s="7">
        <v>300</v>
      </c>
    </row>
    <row r="27" customHeight="1" spans="1:5">
      <c r="A27" s="7">
        <v>20</v>
      </c>
      <c r="B27" s="16"/>
      <c r="C27" s="9" t="s">
        <v>3641</v>
      </c>
      <c r="D27" s="7" t="s">
        <v>2507</v>
      </c>
      <c r="E27" s="7">
        <v>2000</v>
      </c>
    </row>
    <row r="28" customHeight="1" spans="1:5">
      <c r="A28" s="7">
        <v>21</v>
      </c>
      <c r="B28" s="16"/>
      <c r="C28" s="9" t="s">
        <v>3642</v>
      </c>
      <c r="D28" s="7" t="s">
        <v>3643</v>
      </c>
      <c r="E28" s="7">
        <v>500</v>
      </c>
    </row>
    <row r="29" customHeight="1" spans="1:5">
      <c r="A29" s="7">
        <v>22</v>
      </c>
      <c r="B29" s="16"/>
      <c r="C29" s="9" t="s">
        <v>3644</v>
      </c>
      <c r="D29" s="7" t="s">
        <v>26</v>
      </c>
      <c r="E29" s="7">
        <v>1200</v>
      </c>
    </row>
    <row r="30" customHeight="1" spans="1:5">
      <c r="A30" s="7">
        <v>23</v>
      </c>
      <c r="B30" s="16"/>
      <c r="C30" s="9" t="s">
        <v>2776</v>
      </c>
      <c r="D30" s="7" t="s">
        <v>113</v>
      </c>
      <c r="E30" s="7">
        <v>800</v>
      </c>
    </row>
    <row r="31" customHeight="1" spans="1:5">
      <c r="A31" s="7">
        <v>24</v>
      </c>
      <c r="B31" s="16"/>
      <c r="C31" s="13" t="s">
        <v>3645</v>
      </c>
      <c r="D31" s="7" t="s">
        <v>26</v>
      </c>
      <c r="E31" s="7">
        <v>1363</v>
      </c>
    </row>
    <row r="32" customHeight="1" spans="1:5">
      <c r="A32" s="7">
        <v>25</v>
      </c>
      <c r="B32" s="16"/>
      <c r="C32" s="13" t="s">
        <v>3646</v>
      </c>
      <c r="D32" s="7" t="s">
        <v>102</v>
      </c>
      <c r="E32" s="7">
        <v>600</v>
      </c>
    </row>
    <row r="33" customHeight="1" spans="1:5">
      <c r="A33" s="7">
        <v>26</v>
      </c>
      <c r="B33" s="16"/>
      <c r="C33" s="13" t="s">
        <v>3646</v>
      </c>
      <c r="D33" s="7" t="s">
        <v>3647</v>
      </c>
      <c r="E33" s="7">
        <v>500</v>
      </c>
    </row>
    <row r="34" customHeight="1" spans="1:5">
      <c r="A34" s="7"/>
      <c r="B34" s="17"/>
      <c r="C34" s="13"/>
      <c r="D34" s="7" t="s">
        <v>26</v>
      </c>
      <c r="E34" s="7"/>
    </row>
    <row r="35" customHeight="1" spans="1:5">
      <c r="A35" s="7">
        <v>27</v>
      </c>
      <c r="B35" s="18"/>
      <c r="C35" s="13" t="s">
        <v>2509</v>
      </c>
      <c r="D35" s="7"/>
      <c r="E35" s="7">
        <v>7263</v>
      </c>
    </row>
    <row r="36" customHeight="1" spans="1:5">
      <c r="A36" s="7">
        <v>28</v>
      </c>
      <c r="B36" s="14" t="s">
        <v>3648</v>
      </c>
      <c r="C36" s="13" t="s">
        <v>3607</v>
      </c>
      <c r="D36" s="7" t="s">
        <v>102</v>
      </c>
      <c r="E36" s="7">
        <v>700</v>
      </c>
    </row>
    <row r="37" customHeight="1" spans="1:5">
      <c r="A37" s="7"/>
      <c r="B37" s="14" t="s">
        <v>3649</v>
      </c>
      <c r="C37" s="13"/>
      <c r="D37" s="7"/>
      <c r="E37" s="7"/>
    </row>
  </sheetData>
  <mergeCells count="12">
    <mergeCell ref="A1:E1"/>
    <mergeCell ref="A2:E2"/>
    <mergeCell ref="A3:E3"/>
    <mergeCell ref="A33:A34"/>
    <mergeCell ref="A36:A37"/>
    <mergeCell ref="B6:B25"/>
    <mergeCell ref="B26:B34"/>
    <mergeCell ref="C33:C34"/>
    <mergeCell ref="C36:C37"/>
    <mergeCell ref="D36:D37"/>
    <mergeCell ref="E33:E34"/>
    <mergeCell ref="E36:E37"/>
  </mergeCells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定稿</vt:lpstr>
      <vt:lpstr>2019年计划表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dcterms:modified xsi:type="dcterms:W3CDTF">2020-03-31T00:33:35Z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2052-11.1.0.9513</vt:lpwstr>
  </property>
  <property fmtid="{D5CDD505-2E9C-101B-9397-08002B2CF9AE}" pid="3" name="KSORubyTemplateID" linkTarget="0">
    <vt:lpwstr>11</vt:lpwstr>
  </property>
</Properties>
</file>